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Cover" sheetId="9" r:id="rId1"/>
    <sheet name="Question" sheetId="6" r:id="rId2"/>
    <sheet name="Assumption" sheetId="7" r:id="rId3"/>
    <sheet name="Solution" sheetId="8" r:id="rId4"/>
  </sheets>
  <externalReferences>
    <externalReference r:id="rId5"/>
    <externalReference r:id="rId6"/>
    <externalReference r:id="rId7"/>
    <externalReference r:id="rId8"/>
    <externalReference r:id="rId9"/>
    <externalReference r:id="rId10"/>
  </externalReferences>
  <definedNames>
    <definedName name="aa" localSheetId="0">#REF!</definedName>
    <definedName name="aa">#REF!</definedName>
    <definedName name="abc" localSheetId="0">#REF!</definedName>
    <definedName name="abc">#REF!</definedName>
    <definedName name="Apr" localSheetId="0">'[1]Intersector Operator'!$C$11:$G$11</definedName>
    <definedName name="Apr">'[1]Intersector Operator'!$C$11:$G$11</definedName>
    <definedName name="BoomName" localSheetId="0">[1]VLOOKUP!$B$31:$B$39</definedName>
    <definedName name="BoomName">[1]VLOOKUP!$B$31:$B$39</definedName>
    <definedName name="CCF">#REF!</definedName>
    <definedName name="CCFNew">#REF!</definedName>
    <definedName name="Costs_per_Unit">#REF!</definedName>
    <definedName name="_xlnm.Criteria" localSheetId="0">'[2]Any-Column Lookup'!#REF!</definedName>
    <definedName name="_xlnm.Criteria">'[2]Any-Column Lookup'!#REF!</definedName>
    <definedName name="_xlnm.Database">#REF!</definedName>
    <definedName name="Dept03" localSheetId="0">'[1]Intersector Operator'!$E$8:$E$19</definedName>
    <definedName name="Dept03">'[1]Intersector Operator'!$E$8:$E$19</definedName>
    <definedName name="Dept04" localSheetId="0">'[1]Intersector Operator'!$F$8:$F$19</definedName>
    <definedName name="Dept04">'[1]Intersector Operator'!$F$8:$F$19</definedName>
    <definedName name="Fac">#REF!</definedName>
    <definedName name="FebSales">#REF!</definedName>
    <definedName name="iemr">#REF!</definedName>
    <definedName name="JanSales">#REF!</definedName>
    <definedName name="k" localSheetId="0">Cover!p</definedName>
    <definedName name="k">Cover!p</definedName>
    <definedName name="MarSales" localSheetId="0">#REF!</definedName>
    <definedName name="MarSales">#REF!</definedName>
    <definedName name="Max_CFA" localSheetId="0">#REF!</definedName>
    <definedName name="Max_CFA">#REF!</definedName>
    <definedName name="Max_FRMPRM">#REF!</definedName>
    <definedName name="May" localSheetId="0">'[1]Intersector Operator'!$C$12:$G$12</definedName>
    <definedName name="May">'[1]Intersector Operator'!$C$12:$G$12</definedName>
    <definedName name="NAME" localSheetId="0">[1]Table1!$A$1:$B$4</definedName>
    <definedName name="NAME">[1]Table1!$A$1:$B$4</definedName>
    <definedName name="NFB">#REF!</definedName>
    <definedName name="p" localSheetId="0">INDEX(#REF!,MATCH(#REF!,#REF!,0),1)</definedName>
    <definedName name="p">INDEX(#REF!,MATCH(#REF!,#REF!,0),1)</definedName>
    <definedName name="Pristine_Course">#REF!</definedName>
    <definedName name="Pristine_Month" localSheetId="0">'[3]D-I'!$K$3:$K$5</definedName>
    <definedName name="Pristine_Month">'[3]D-I'!$K$3:$K$5</definedName>
    <definedName name="Pristine_product" localSheetId="0">'[4]D-I'!$I$3:$I$6</definedName>
    <definedName name="Pristine_product">'[4]D-I'!$I$3:$I$6</definedName>
    <definedName name="pristine_region" localSheetId="0">'[4]D-I'!$G$3:$G$7</definedName>
    <definedName name="pristine_region">'[4]D-I'!$G$3:$G$7</definedName>
    <definedName name="product">#REF!</definedName>
    <definedName name="Prov">#REF!</definedName>
    <definedName name="RAROC">#REF!</definedName>
    <definedName name="Rating">#REF!</definedName>
    <definedName name="region">#REF!</definedName>
    <definedName name="RR">#REF!</definedName>
    <definedName name="RW">#REF!</definedName>
    <definedName name="ss">#REF!</definedName>
    <definedName name="Tax" localSheetId="0">[1]VLOOKUP!$I$70:$M$77</definedName>
    <definedName name="Tax">[1]VLOOKUP!$I$70:$M$77</definedName>
    <definedName name="Tenor">#REF!</definedName>
    <definedName name="test" localSheetId="0">'[5]Scroll Bars and Spinners'!#REF!</definedName>
    <definedName name="test">'[5]Scroll Bars and Spinners'!#REF!</definedName>
    <definedName name="TL">#REF!</definedName>
    <definedName name="Total_Costs" localSheetId="0">'[6]Break Even (Solver)'!$B$10:$C$10</definedName>
    <definedName name="Total_Costs">'[6]Break Even (Solver)'!$B$10:$C$10</definedName>
    <definedName name="Total_Revenue">#REF!</definedName>
    <definedName name="valuevx">42.314159</definedName>
    <definedName name="WC">#REF!</definedName>
    <definedName name="WCFB">#REF!</definedName>
  </definedNames>
  <calcPr calcId="144525"/>
</workbook>
</file>

<file path=xl/calcChain.xml><?xml version="1.0" encoding="utf-8"?>
<calcChain xmlns="http://schemas.openxmlformats.org/spreadsheetml/2006/main">
  <c r="F35" i="8" l="1"/>
  <c r="F37" i="8" s="1"/>
  <c r="F29" i="8"/>
  <c r="F30" i="8" s="1"/>
  <c r="F27" i="8"/>
  <c r="F24" i="8"/>
  <c r="F25" i="8" s="1"/>
  <c r="F18" i="8"/>
  <c r="E8" i="7"/>
  <c r="E5" i="7"/>
  <c r="F6" i="8" s="1"/>
  <c r="F19" i="8" s="1"/>
  <c r="F31" i="8" l="1"/>
  <c r="F14" i="8"/>
</calcChain>
</file>

<file path=xl/sharedStrings.xml><?xml version="1.0" encoding="utf-8"?>
<sst xmlns="http://schemas.openxmlformats.org/spreadsheetml/2006/main" count="108" uniqueCount="81">
  <si>
    <t>Question</t>
  </si>
  <si>
    <t>Options</t>
  </si>
  <si>
    <t>A</t>
  </si>
  <si>
    <t>B</t>
  </si>
  <si>
    <t>C</t>
  </si>
  <si>
    <t>Asssumptions</t>
  </si>
  <si>
    <t xml:space="preserve">Q1. </t>
  </si>
  <si>
    <t xml:space="preserve">Q2. </t>
  </si>
  <si>
    <t xml:space="preserve">Q3. </t>
  </si>
  <si>
    <t xml:space="preserve">Q4. </t>
  </si>
  <si>
    <t>Q5.</t>
  </si>
  <si>
    <t>Q6.</t>
  </si>
  <si>
    <t>Xcel CFA® Open Workbook Series</t>
  </si>
  <si>
    <t xml:space="preserve">Master CFA Concepts Using MS Excel </t>
  </si>
  <si>
    <t>Contact Us:</t>
  </si>
  <si>
    <t>help@edupristine.com</t>
  </si>
  <si>
    <t>© Pristine</t>
  </si>
  <si>
    <t xml:space="preserve">CFA Institute, CFA®, and Chartered Financial Analyst® are trademarks owned by CFA Institute. </t>
  </si>
  <si>
    <t>CFA Institute does not endorse, promote, or warrant the accuracy or quality of the products or services offered by Pristine.</t>
  </si>
  <si>
    <t>Q1. Calculate the price of the forward contract under no-arbitrage principle</t>
  </si>
  <si>
    <t>Price</t>
  </si>
  <si>
    <t>Q2. The difference in value of the forwad contract and futures contract at initiation will be</t>
  </si>
  <si>
    <t>Difference</t>
  </si>
  <si>
    <t>- $10.22</t>
  </si>
  <si>
    <t>$10.22</t>
  </si>
  <si>
    <t>Q3. The value of the contract for Manford industries after 3 months will be</t>
  </si>
  <si>
    <t>Value</t>
  </si>
  <si>
    <t>Q4. The value of the contract for Steve on expiry will be</t>
  </si>
  <si>
    <t>Q5. The value of the contract for Mr. X after 50 days will be closest to</t>
  </si>
  <si>
    <t>Q6. The value of the contract for Mr. Y after 135 days will be closest to</t>
  </si>
  <si>
    <t>Valuing a forward contract</t>
  </si>
  <si>
    <t>Forward contract term in years (T)</t>
  </si>
  <si>
    <r>
      <t>Spot price of cotton at inception (S</t>
    </r>
    <r>
      <rPr>
        <vertAlign val="subscript"/>
        <sz val="11"/>
        <color theme="1"/>
        <rFont val="Calibri"/>
        <family val="2"/>
        <scheme val="minor"/>
      </rPr>
      <t>0</t>
    </r>
    <r>
      <rPr>
        <sz val="11"/>
        <color theme="1"/>
        <rFont val="Calibri"/>
        <family val="2"/>
        <scheme val="minor"/>
      </rPr>
      <t>)</t>
    </r>
  </si>
  <si>
    <r>
      <t>Annual risk free rate (R</t>
    </r>
    <r>
      <rPr>
        <vertAlign val="subscript"/>
        <sz val="11"/>
        <color theme="1"/>
        <rFont val="Calibri"/>
        <family val="2"/>
        <scheme val="minor"/>
      </rPr>
      <t>f</t>
    </r>
    <r>
      <rPr>
        <sz val="11"/>
        <color theme="1"/>
        <rFont val="Calibri"/>
        <family val="2"/>
        <scheme val="minor"/>
      </rPr>
      <t>)</t>
    </r>
  </si>
  <si>
    <t>Time completed during review in yrs (t)</t>
  </si>
  <si>
    <r>
      <t>Spot price of cotton during review (S</t>
    </r>
    <r>
      <rPr>
        <vertAlign val="subscript"/>
        <sz val="11"/>
        <color theme="1"/>
        <rFont val="Calibri"/>
        <family val="2"/>
        <scheme val="minor"/>
      </rPr>
      <t>t</t>
    </r>
    <r>
      <rPr>
        <sz val="11"/>
        <color theme="1"/>
        <rFont val="Calibri"/>
        <family val="2"/>
        <scheme val="minor"/>
      </rPr>
      <t>)</t>
    </r>
  </si>
  <si>
    <t>Valuing a equity forward contract paying dividends</t>
  </si>
  <si>
    <t>Contract of Mr. X</t>
  </si>
  <si>
    <r>
      <t>Spot price of stock (S</t>
    </r>
    <r>
      <rPr>
        <vertAlign val="subscript"/>
        <sz val="11"/>
        <color theme="1"/>
        <rFont val="Calibri"/>
        <family val="2"/>
        <scheme val="minor"/>
      </rPr>
      <t>0</t>
    </r>
    <r>
      <rPr>
        <sz val="11"/>
        <color theme="1"/>
        <rFont val="Calibri"/>
        <family val="2"/>
        <scheme val="minor"/>
      </rPr>
      <t>)</t>
    </r>
  </si>
  <si>
    <t>Forward contract term in days (T)</t>
  </si>
  <si>
    <r>
      <t>First dividend (d</t>
    </r>
    <r>
      <rPr>
        <vertAlign val="subscript"/>
        <sz val="11"/>
        <color theme="1"/>
        <rFont val="Calibri"/>
        <family val="2"/>
        <scheme val="minor"/>
      </rPr>
      <t>1</t>
    </r>
    <r>
      <rPr>
        <sz val="11"/>
        <color theme="1"/>
        <rFont val="Calibri"/>
        <family val="2"/>
        <scheme val="minor"/>
      </rPr>
      <t>)</t>
    </r>
  </si>
  <si>
    <r>
      <t>Time completed before 1</t>
    </r>
    <r>
      <rPr>
        <vertAlign val="superscript"/>
        <sz val="11"/>
        <color theme="1"/>
        <rFont val="Calibri"/>
        <family val="2"/>
        <scheme val="minor"/>
      </rPr>
      <t>st</t>
    </r>
    <r>
      <rPr>
        <sz val="11"/>
        <color theme="1"/>
        <rFont val="Calibri"/>
        <family val="2"/>
        <scheme val="minor"/>
      </rPr>
      <t xml:space="preserve"> dividend in days (t</t>
    </r>
    <r>
      <rPr>
        <vertAlign val="subscript"/>
        <sz val="11"/>
        <color theme="1"/>
        <rFont val="Calibri"/>
        <family val="2"/>
        <scheme val="minor"/>
      </rPr>
      <t>1</t>
    </r>
    <r>
      <rPr>
        <sz val="11"/>
        <color theme="1"/>
        <rFont val="Calibri"/>
        <family val="2"/>
        <scheme val="minor"/>
      </rPr>
      <t>)</t>
    </r>
  </si>
  <si>
    <r>
      <t>Second dividend (d</t>
    </r>
    <r>
      <rPr>
        <vertAlign val="subscript"/>
        <sz val="11"/>
        <color theme="1"/>
        <rFont val="Calibri"/>
        <family val="2"/>
        <scheme val="minor"/>
      </rPr>
      <t>2</t>
    </r>
    <r>
      <rPr>
        <sz val="11"/>
        <color theme="1"/>
        <rFont val="Calibri"/>
        <family val="2"/>
        <scheme val="minor"/>
      </rPr>
      <t>)</t>
    </r>
  </si>
  <si>
    <r>
      <t>Time completed before 2</t>
    </r>
    <r>
      <rPr>
        <vertAlign val="superscript"/>
        <sz val="11"/>
        <color theme="1"/>
        <rFont val="Calibri"/>
        <family val="2"/>
        <scheme val="minor"/>
      </rPr>
      <t>nd</t>
    </r>
    <r>
      <rPr>
        <sz val="11"/>
        <color theme="1"/>
        <rFont val="Calibri"/>
        <family val="2"/>
        <scheme val="minor"/>
      </rPr>
      <t xml:space="preserve"> dividend in days (t</t>
    </r>
    <r>
      <rPr>
        <vertAlign val="subscript"/>
        <sz val="11"/>
        <color theme="1"/>
        <rFont val="Calibri"/>
        <family val="2"/>
        <scheme val="minor"/>
      </rPr>
      <t>2</t>
    </r>
    <r>
      <rPr>
        <sz val="11"/>
        <color theme="1"/>
        <rFont val="Calibri"/>
        <family val="2"/>
        <scheme val="minor"/>
      </rPr>
      <t>)</t>
    </r>
  </si>
  <si>
    <r>
      <t>Third dividend (d</t>
    </r>
    <r>
      <rPr>
        <vertAlign val="subscript"/>
        <sz val="11"/>
        <color theme="1"/>
        <rFont val="Calibri"/>
        <family val="2"/>
        <scheme val="minor"/>
      </rPr>
      <t>3</t>
    </r>
    <r>
      <rPr>
        <sz val="11"/>
        <color theme="1"/>
        <rFont val="Calibri"/>
        <family val="2"/>
        <scheme val="minor"/>
      </rPr>
      <t>)</t>
    </r>
  </si>
  <si>
    <r>
      <t>Time completed before 3</t>
    </r>
    <r>
      <rPr>
        <vertAlign val="superscript"/>
        <sz val="11"/>
        <color theme="1"/>
        <rFont val="Calibri"/>
        <family val="2"/>
        <scheme val="minor"/>
      </rPr>
      <t>rd</t>
    </r>
    <r>
      <rPr>
        <sz val="11"/>
        <color theme="1"/>
        <rFont val="Calibri"/>
        <family val="2"/>
        <scheme val="minor"/>
      </rPr>
      <t xml:space="preserve"> dividend in days (t</t>
    </r>
    <r>
      <rPr>
        <vertAlign val="subscript"/>
        <sz val="11"/>
        <color theme="1"/>
        <rFont val="Calibri"/>
        <family val="2"/>
        <scheme val="minor"/>
      </rPr>
      <t>3</t>
    </r>
    <r>
      <rPr>
        <sz val="11"/>
        <color theme="1"/>
        <rFont val="Calibri"/>
        <family val="2"/>
        <scheme val="minor"/>
      </rPr>
      <t>)</t>
    </r>
  </si>
  <si>
    <t>Time completed during review in days (t)</t>
  </si>
  <si>
    <t>Contract of Mr. Y</t>
  </si>
  <si>
    <t>Equity index contract term in days (T)</t>
  </si>
  <si>
    <r>
      <t>Current value of index (S</t>
    </r>
    <r>
      <rPr>
        <vertAlign val="subscript"/>
        <sz val="10"/>
        <color theme="1"/>
        <rFont val="Arial"/>
        <family val="2"/>
      </rPr>
      <t>0</t>
    </r>
    <r>
      <rPr>
        <sz val="10"/>
        <color theme="1"/>
        <rFont val="Arial"/>
        <family val="2"/>
      </rPr>
      <t>)</t>
    </r>
  </si>
  <si>
    <r>
      <t>Dividend yield compounded continuously (</t>
    </r>
    <r>
      <rPr>
        <sz val="10"/>
        <color theme="1"/>
        <rFont val="Calibri"/>
        <family val="2"/>
      </rPr>
      <t>δ</t>
    </r>
    <r>
      <rPr>
        <sz val="10"/>
        <color theme="1"/>
        <rFont val="Arial"/>
        <family val="2"/>
      </rPr>
      <t>)</t>
    </r>
  </si>
  <si>
    <r>
      <t>Value of index during review (S</t>
    </r>
    <r>
      <rPr>
        <vertAlign val="subscript"/>
        <sz val="11"/>
        <color theme="1"/>
        <rFont val="Calibri"/>
        <family val="2"/>
        <scheme val="minor"/>
      </rPr>
      <t>t</t>
    </r>
    <r>
      <rPr>
        <sz val="11"/>
        <color theme="1"/>
        <rFont val="Calibri"/>
        <family val="2"/>
        <scheme val="minor"/>
      </rPr>
      <t>)</t>
    </r>
  </si>
  <si>
    <r>
      <t>Risk free rate compounded continuously (R</t>
    </r>
    <r>
      <rPr>
        <vertAlign val="subscript"/>
        <sz val="11"/>
        <color theme="1"/>
        <rFont val="Calibri"/>
        <family val="2"/>
        <scheme val="minor"/>
      </rPr>
      <t>f</t>
    </r>
    <r>
      <rPr>
        <sz val="11"/>
        <color theme="1"/>
        <rFont val="Calibri"/>
        <family val="2"/>
        <scheme val="minor"/>
      </rPr>
      <t>)</t>
    </r>
  </si>
  <si>
    <t>Price of forward contract (FP)</t>
  </si>
  <si>
    <t>Value of both forward contract and future contract at initiation is always zero</t>
  </si>
  <si>
    <t xml:space="preserve">Manford enters into long position </t>
  </si>
  <si>
    <t>Value of forward contract after 3 months</t>
  </si>
  <si>
    <t>Steve enters into short position</t>
  </si>
  <si>
    <r>
      <t>Spot price at maturity (S</t>
    </r>
    <r>
      <rPr>
        <vertAlign val="subscript"/>
        <sz val="11"/>
        <color theme="1"/>
        <rFont val="Calibri"/>
        <family val="2"/>
        <scheme val="minor"/>
      </rPr>
      <t>T</t>
    </r>
    <r>
      <rPr>
        <sz val="11"/>
        <color theme="1"/>
        <rFont val="Calibri"/>
        <family val="2"/>
        <scheme val="minor"/>
      </rPr>
      <t>)</t>
    </r>
  </si>
  <si>
    <t>Value of forward contract at expiry</t>
  </si>
  <si>
    <t>For equity contracts, we use 365 day convention</t>
  </si>
  <si>
    <t>For 100-day contract, dividend after 125 days is irrelevant</t>
  </si>
  <si>
    <t>Present value of expected dividends (PVD)</t>
  </si>
  <si>
    <r>
      <t xml:space="preserve">      PV of dividends d</t>
    </r>
    <r>
      <rPr>
        <vertAlign val="subscript"/>
        <sz val="11"/>
        <color theme="1"/>
        <rFont val="Calibri"/>
        <family val="2"/>
        <scheme val="minor"/>
      </rPr>
      <t>1</t>
    </r>
    <r>
      <rPr>
        <sz val="11"/>
        <color theme="1"/>
        <rFont val="Calibri"/>
        <family val="2"/>
        <scheme val="minor"/>
      </rPr>
      <t xml:space="preserve"> and d</t>
    </r>
    <r>
      <rPr>
        <vertAlign val="subscript"/>
        <sz val="11"/>
        <color theme="1"/>
        <rFont val="Calibri"/>
        <family val="2"/>
        <scheme val="minor"/>
      </rPr>
      <t>2</t>
    </r>
    <r>
      <rPr>
        <sz val="11"/>
        <color theme="1"/>
        <rFont val="Calibri"/>
        <family val="2"/>
        <scheme val="minor"/>
      </rPr>
      <t xml:space="preserve"> using 365 day convention</t>
    </r>
  </si>
  <si>
    <t>Mr. X enters into long position</t>
  </si>
  <si>
    <r>
      <t>Stock price after 50 days (S</t>
    </r>
    <r>
      <rPr>
        <vertAlign val="subscript"/>
        <sz val="11"/>
        <color theme="1"/>
        <rFont val="Calibri"/>
        <family val="2"/>
        <scheme val="minor"/>
      </rPr>
      <t>t</t>
    </r>
    <r>
      <rPr>
        <sz val="11"/>
        <color theme="1"/>
        <rFont val="Calibri"/>
        <family val="2"/>
        <scheme val="minor"/>
      </rPr>
      <t>)</t>
    </r>
  </si>
  <si>
    <r>
      <t xml:space="preserve">      18% higher than S</t>
    </r>
    <r>
      <rPr>
        <vertAlign val="subscript"/>
        <sz val="11"/>
        <color theme="1"/>
        <rFont val="Calibri"/>
        <family val="2"/>
        <scheme val="minor"/>
      </rPr>
      <t>0</t>
    </r>
  </si>
  <si>
    <t>On time t=50 days, only 1 dividend is remaining</t>
  </si>
  <si>
    <t>Time remaining for 2nd dividend (days)</t>
  </si>
  <si>
    <t>P.V. of expected dividends (PVD) at time (t)</t>
  </si>
  <si>
    <r>
      <t xml:space="preserve">      PV of dividend</t>
    </r>
    <r>
      <rPr>
        <sz val="11"/>
        <color theme="1"/>
        <rFont val="Calibri"/>
        <family val="2"/>
        <scheme val="minor"/>
      </rPr>
      <t xml:space="preserve"> d</t>
    </r>
    <r>
      <rPr>
        <vertAlign val="subscript"/>
        <sz val="11"/>
        <color theme="1"/>
        <rFont val="Calibri"/>
        <family val="2"/>
        <scheme val="minor"/>
      </rPr>
      <t>2</t>
    </r>
    <r>
      <rPr>
        <sz val="11"/>
        <color theme="1"/>
        <rFont val="Calibri"/>
        <family val="2"/>
        <scheme val="minor"/>
      </rPr>
      <t xml:space="preserve"> using 365 day convention</t>
    </r>
  </si>
  <si>
    <t>Value of equity contract after 50 days for Mr. X</t>
  </si>
  <si>
    <t>Forward price under no-arbitrage (FP)</t>
  </si>
  <si>
    <t>Mr. Y enters into long position</t>
  </si>
  <si>
    <t>Value of equity contract after 135 days for Mr. Y</t>
  </si>
  <si>
    <t>Derivatives</t>
  </si>
  <si>
    <t>Reading 54</t>
  </si>
  <si>
    <t xml:space="preserve">Forward markets and contracts </t>
  </si>
  <si>
    <t>Learn the following in this sheet:
• To calculate forward price under no-arbitrage principal and value of forward contract with no dividends
• To determine value of equity forward contracts paying dividends</t>
  </si>
  <si>
    <r>
      <t>Visit</t>
    </r>
    <r>
      <rPr>
        <sz val="11"/>
        <color rgb="FF4F81BD"/>
        <rFont val="Calibri"/>
        <family val="2"/>
      </rPr>
      <t xml:space="preserve"> </t>
    </r>
    <r>
      <rPr>
        <b/>
        <sz val="11"/>
        <color rgb="FF4F81BD"/>
        <rFont val="Calibri"/>
        <family val="2"/>
      </rPr>
      <t>www.edupristine.com</t>
    </r>
    <r>
      <rPr>
        <sz val="11"/>
        <rFont val="Calibri"/>
        <family val="2"/>
      </rPr>
      <t xml:space="preserve"> to download more spreadsheets from our </t>
    </r>
    <r>
      <rPr>
        <b/>
        <sz val="11"/>
        <rFont val="Calibri"/>
        <family val="2"/>
      </rPr>
      <t xml:space="preserve">Xcel in CFA – Workbook Series </t>
    </r>
  </si>
  <si>
    <t>Value of a forward contract at initiation, during the life and at expiry.</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</si>
</sst>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_(&quot;$&quot;* \(#,##0.00\);_(&quot;$&quot;* &quot;-&quot;??_);_(@_)"/>
    <numFmt numFmtId="43" formatCode="_(* #,##0.00_);_(* \(#,##0.00\);_(* &quot;-&quot;??_);_(@_)"/>
    <numFmt numFmtId="164" formatCode="_ * #,##0.00_ ;_ * \-#,##0.00_ ;_ * &quot;-&quot;??_ ;_ @_ "/>
    <numFmt numFmtId="165" formatCode="#,##0;\(#,##0\);\-;@"/>
    <numFmt numFmtId="166" formatCode="#,##0.00;\(#,##0.00\);\-;@"/>
    <numFmt numFmtId="167" formatCode="0.0%"/>
    <numFmt numFmtId="168" formatCode="[$-14009]d/m/yy;@"/>
    <numFmt numFmtId="169" formatCode="_([$€-2]* #,##0.00_);_([$€-2]* \(#,##0.00\);_([$€-2]* &quot;-&quot;??_)"/>
    <numFmt numFmtId="170" formatCode="&quot;FY&quot;\ ####"/>
    <numFmt numFmtId="171" formatCode="[$$-409]#,##0.00"/>
    <numFmt numFmtId="172" formatCode="[$$-409]#,##0.00_ ;\-[$$-409]#,##0.00\ "/>
    <numFmt numFmtId="173" formatCode="_ * #,##0.0_ ;_ * \-#,##0.0_ ;_ * &quot;-&quot;??_ ;_ @_ "/>
    <numFmt numFmtId="174" formatCode="[$$-409]#,##0"/>
    <numFmt numFmtId="175" formatCode="[$$-409]#,##0.0"/>
    <numFmt numFmtId="176" formatCode="[$$-409]#,##0.0_ ;\-[$$-409]#,##0.0\ "/>
    <numFmt numFmtId="177" formatCode="[$$-409]#,##0.0000"/>
  </numFmts>
  <fonts count="4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Arial"/>
      <family val="2"/>
    </font>
    <font>
      <sz val="10"/>
      <color theme="4"/>
      <name val="Arial"/>
      <family val="2"/>
    </font>
    <font>
      <b/>
      <i/>
      <sz val="11"/>
      <color theme="1"/>
      <name val="Calibri"/>
      <family val="2"/>
      <scheme val="minor"/>
    </font>
    <font>
      <sz val="10"/>
      <name val="Arial"/>
      <family val="2"/>
    </font>
    <font>
      <b/>
      <sz val="12"/>
      <name val="Calibri"/>
      <family val="2"/>
      <scheme val="minor"/>
    </font>
    <font>
      <b/>
      <sz val="10"/>
      <name val="Verdana"/>
      <family val="2"/>
    </font>
    <font>
      <sz val="10"/>
      <name val="Verdana"/>
      <family val="2"/>
    </font>
    <font>
      <sz val="10"/>
      <color indexed="8"/>
      <name val="Verdana"/>
      <family val="2"/>
    </font>
    <font>
      <sz val="11"/>
      <color indexed="8"/>
      <name val="Calibri"/>
      <family val="2"/>
    </font>
    <font>
      <sz val="8"/>
      <name val="Verdana"/>
      <family val="2"/>
    </font>
    <font>
      <sz val="8"/>
      <color indexed="53"/>
      <name val="Verdana"/>
      <family val="2"/>
    </font>
    <font>
      <sz val="8"/>
      <name val="Comic Sans MS"/>
      <family val="4"/>
    </font>
    <font>
      <b/>
      <sz val="8"/>
      <name val="Comic Sans MS"/>
      <family val="4"/>
    </font>
    <font>
      <sz val="10"/>
      <color indexed="55"/>
      <name val="Arial"/>
      <family val="2"/>
    </font>
    <font>
      <b/>
      <sz val="10"/>
      <color indexed="9"/>
      <name val="Verdana"/>
      <family val="2"/>
    </font>
    <font>
      <sz val="10"/>
      <name val="Tahoma"/>
      <family val="2"/>
    </font>
    <font>
      <b/>
      <sz val="9"/>
      <color indexed="23"/>
      <name val="Verdana"/>
      <family val="2"/>
    </font>
    <font>
      <sz val="9"/>
      <color indexed="23"/>
      <name val="Verdana"/>
      <family val="2"/>
    </font>
    <font>
      <sz val="14"/>
      <color indexed="23"/>
      <name val="Verdana"/>
      <family val="2"/>
    </font>
    <font>
      <b/>
      <sz val="10"/>
      <color indexed="23"/>
      <name val="Verdana"/>
      <family val="2"/>
    </font>
    <font>
      <b/>
      <sz val="10"/>
      <name val="Comic Sans MS"/>
      <family val="4"/>
    </font>
    <font>
      <sz val="12"/>
      <color theme="0"/>
      <name val="Calibri"/>
      <family val="2"/>
      <scheme val="minor"/>
    </font>
    <font>
      <b/>
      <sz val="12"/>
      <color theme="0"/>
      <name val="Calibri"/>
      <family val="2"/>
      <scheme val="minor"/>
    </font>
    <font>
      <b/>
      <i/>
      <sz val="10"/>
      <name val="Calibri"/>
      <family val="2"/>
      <scheme val="minor"/>
    </font>
    <font>
      <vertAlign val="subscript"/>
      <sz val="11"/>
      <color theme="1"/>
      <name val="Calibri"/>
      <family val="2"/>
      <scheme val="minor"/>
    </font>
    <font>
      <sz val="11"/>
      <color theme="3"/>
      <name val="Calibri"/>
      <family val="2"/>
      <scheme val="minor"/>
    </font>
    <font>
      <sz val="10"/>
      <color theme="3"/>
      <name val="Arial"/>
      <family val="2"/>
    </font>
    <font>
      <sz val="10"/>
      <name val="Calibri"/>
      <family val="2"/>
      <scheme val="minor"/>
    </font>
    <font>
      <b/>
      <sz val="18"/>
      <color rgb="FF4F81BD"/>
      <name val="Calibri"/>
      <family val="2"/>
      <scheme val="minor"/>
    </font>
    <font>
      <sz val="11"/>
      <color rgb="FF4F81BD"/>
      <name val="Calibri"/>
      <family val="2"/>
      <scheme val="minor"/>
    </font>
    <font>
      <sz val="14"/>
      <color rgb="FF4F81BD"/>
      <name val="Calibri"/>
      <family val="2"/>
      <scheme val="minor"/>
    </font>
    <font>
      <sz val="11"/>
      <name val="Calibri"/>
      <family val="2"/>
      <scheme val="minor"/>
    </font>
    <font>
      <sz val="11"/>
      <name val="Calibri"/>
      <family val="2"/>
    </font>
    <font>
      <sz val="11"/>
      <color rgb="FF4F81BD"/>
      <name val="Calibri"/>
      <family val="2"/>
    </font>
    <font>
      <b/>
      <sz val="11"/>
      <color rgb="FF4F81BD"/>
      <name val="Calibri"/>
      <family val="2"/>
    </font>
    <font>
      <b/>
      <sz val="11"/>
      <name val="Calibri"/>
      <family val="2"/>
    </font>
    <font>
      <b/>
      <i/>
      <sz val="11"/>
      <color rgb="FF7F7F7F"/>
      <name val="Calibri"/>
      <family val="2"/>
      <scheme val="minor"/>
    </font>
    <font>
      <u/>
      <sz val="10"/>
      <color indexed="12"/>
      <name val="Arial"/>
      <family val="2"/>
    </font>
    <font>
      <b/>
      <sz val="10"/>
      <color rgb="FF7F7F7F"/>
      <name val="Calibri"/>
      <family val="2"/>
      <scheme val="minor"/>
    </font>
    <font>
      <sz val="8"/>
      <color theme="1"/>
      <name val="Calibri"/>
      <family val="2"/>
      <scheme val="minor"/>
    </font>
    <font>
      <vertAlign val="superscript"/>
      <sz val="11"/>
      <color theme="1"/>
      <name val="Calibri"/>
      <family val="2"/>
      <scheme val="minor"/>
    </font>
    <font>
      <vertAlign val="subscript"/>
      <sz val="10"/>
      <color theme="1"/>
      <name val="Arial"/>
      <family val="2"/>
    </font>
    <font>
      <sz val="10"/>
      <color theme="1"/>
      <name val="Calibri"/>
      <family val="2"/>
    </font>
    <font>
      <u/>
      <sz val="10"/>
      <color rgb="FF0000FF"/>
      <name val="Arial"/>
      <family val="2"/>
    </font>
  </fonts>
  <fills count="15">
    <fill>
      <patternFill patternType="none"/>
    </fill>
    <fill>
      <patternFill patternType="gray125"/>
    </fill>
    <fill>
      <patternFill patternType="solid">
        <fgColor theme="0"/>
        <bgColor indexed="64"/>
      </patternFill>
    </fill>
    <fill>
      <patternFill patternType="solid">
        <fgColor indexed="53"/>
        <bgColor indexed="64"/>
      </patternFill>
    </fill>
    <fill>
      <patternFill patternType="solid">
        <fgColor indexed="44"/>
        <bgColor indexed="64"/>
      </patternFill>
    </fill>
    <fill>
      <patternFill patternType="solid">
        <fgColor indexed="40"/>
        <bgColor indexed="64"/>
      </patternFill>
    </fill>
    <fill>
      <patternFill patternType="solid">
        <fgColor indexed="52"/>
        <bgColor indexed="64"/>
      </patternFill>
    </fill>
    <fill>
      <patternFill patternType="solid">
        <fgColor indexed="43"/>
      </patternFill>
    </fill>
    <fill>
      <patternFill patternType="solid">
        <fgColor indexed="8"/>
        <bgColor indexed="64"/>
      </patternFill>
    </fill>
    <fill>
      <patternFill patternType="solid">
        <fgColor indexed="48"/>
        <bgColor indexed="64"/>
      </patternFill>
    </fill>
    <fill>
      <patternFill patternType="solid">
        <fgColor rgb="FFBFBFBF"/>
        <bgColor indexed="64"/>
      </patternFill>
    </fill>
    <fill>
      <patternFill patternType="solid">
        <fgColor rgb="FF4F81BD"/>
        <bgColor indexed="64"/>
      </patternFill>
    </fill>
    <fill>
      <patternFill patternType="solid">
        <fgColor indexed="9"/>
        <bgColor indexed="64"/>
      </patternFill>
    </fill>
    <fill>
      <patternFill patternType="solid">
        <fgColor theme="0" tint="-0.249977111117893"/>
        <bgColor indexed="64"/>
      </patternFill>
    </fill>
    <fill>
      <patternFill patternType="solid">
        <fgColor theme="4"/>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indexed="9"/>
      </left>
      <right style="thin">
        <color indexed="23"/>
      </right>
      <top style="thin">
        <color indexed="9"/>
      </top>
      <bottom style="thin">
        <color indexed="23"/>
      </bottom>
      <diagonal/>
    </border>
    <border>
      <left style="thin">
        <color indexed="23"/>
      </left>
      <right/>
      <top/>
      <bottom/>
      <diagonal/>
    </border>
    <border>
      <left/>
      <right/>
      <top style="thin">
        <color indexed="23"/>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rgb="FF7F7F7F"/>
      </left>
      <right style="thin">
        <color rgb="FF7F7F7F"/>
      </right>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bottom/>
      <diagonal/>
    </border>
    <border>
      <left/>
      <right style="thin">
        <color indexed="64"/>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rgb="FF7F7F7F"/>
      </right>
      <top style="thin">
        <color theme="0" tint="-0.499984740745262"/>
      </top>
      <bottom style="thin">
        <color rgb="FF7F7F7F"/>
      </bottom>
      <diagonal/>
    </border>
    <border>
      <left style="thin">
        <color theme="0" tint="-0.499984740745262"/>
      </left>
      <right/>
      <top style="thin">
        <color theme="0" tint="-0.499984740745262"/>
      </top>
      <bottom style="thin">
        <color rgb="FF7F7F7F"/>
      </bottom>
      <diagonal/>
    </border>
    <border>
      <left style="thin">
        <color rgb="FF7F7F7F"/>
      </left>
      <right style="thin">
        <color theme="0" tint="-0.499984740745262"/>
      </right>
      <top style="thin">
        <color theme="0" tint="-0.499984740745262"/>
      </top>
      <bottom style="thin">
        <color rgb="FF7F7F7F"/>
      </bottom>
      <diagonal/>
    </border>
    <border>
      <left style="thin">
        <color theme="0" tint="-0.499984740745262"/>
      </left>
      <right/>
      <top style="thin">
        <color rgb="FF7F7F7F"/>
      </top>
      <bottom style="thin">
        <color rgb="FF7F7F7F"/>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top style="thin">
        <color rgb="FF7F7F7F"/>
      </top>
      <bottom style="thin">
        <color theme="0" tint="-0.499984740745262"/>
      </bottom>
      <diagonal/>
    </border>
    <border>
      <left/>
      <right style="thin">
        <color rgb="FF7F7F7F"/>
      </right>
      <top style="thin">
        <color rgb="FF7F7F7F"/>
      </top>
      <bottom style="thin">
        <color theme="0" tint="-0.499984740745262"/>
      </bottom>
      <diagonal/>
    </border>
    <border>
      <left style="thin">
        <color rgb="FF7F7F7F"/>
      </left>
      <right style="thin">
        <color theme="0" tint="-0.499984740745262"/>
      </right>
      <top style="thin">
        <color rgb="FF7F7F7F"/>
      </top>
      <bottom style="thin">
        <color theme="0" tint="-0.499984740745262"/>
      </bottom>
      <diagonal/>
    </border>
    <border>
      <left style="thin">
        <color theme="0"/>
      </left>
      <right style="thin">
        <color theme="0"/>
      </right>
      <top style="thin">
        <color theme="0"/>
      </top>
      <bottom style="thin">
        <color theme="0"/>
      </bottom>
      <diagonal/>
    </border>
    <border>
      <left/>
      <right style="thin">
        <color indexed="64"/>
      </right>
      <top style="thin">
        <color theme="0" tint="-0.499984740745262"/>
      </top>
      <bottom style="thin">
        <color theme="0" tint="-0.499984740745262"/>
      </bottom>
      <diagonal/>
    </border>
  </borders>
  <cellStyleXfs count="4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xf numFmtId="0" fontId="9" fillId="3" borderId="0">
      <alignment horizontal="center"/>
    </xf>
    <xf numFmtId="4" fontId="10" fillId="4" borderId="0" applyBorder="0" applyAlignment="0" applyProtection="0"/>
    <xf numFmtId="4" fontId="11" fillId="5" borderId="0" applyBorder="0" applyAlignment="0" applyProtection="0"/>
    <xf numFmtId="0" fontId="7" fillId="0" borderId="0" applyFont="0" applyFill="0" applyBorder="0" applyAlignment="0" applyProtection="0"/>
    <xf numFmtId="43" fontId="7" fillId="0" borderId="0" applyFont="0" applyFill="0" applyBorder="0" applyAlignment="0" applyProtection="0"/>
    <xf numFmtId="168" fontId="7" fillId="0" borderId="0" applyFont="0" applyFill="0" applyBorder="0" applyAlignment="0" applyProtection="0"/>
    <xf numFmtId="167" fontId="12" fillId="0" borderId="0" applyFont="0" applyFill="0" applyBorder="0" applyAlignment="0" applyProtection="0"/>
    <xf numFmtId="0" fontId="13" fillId="0" borderId="0" applyNumberFormat="0">
      <alignment vertical="top" wrapText="1"/>
    </xf>
    <xf numFmtId="0" fontId="13" fillId="0" borderId="0" applyNumberFormat="0">
      <alignment vertical="top"/>
    </xf>
    <xf numFmtId="0" fontId="14" fillId="0" borderId="0" applyNumberFormat="0">
      <alignment vertical="top" wrapText="1"/>
    </xf>
    <xf numFmtId="0" fontId="15" fillId="0" borderId="0" applyNumberFormat="0">
      <alignment vertical="top" wrapText="1"/>
    </xf>
    <xf numFmtId="0" fontId="16" fillId="0" borderId="0" applyNumberFormat="0">
      <alignment vertical="top" wrapText="1"/>
    </xf>
    <xf numFmtId="4" fontId="9" fillId="6" borderId="0" applyBorder="0" applyProtection="0"/>
    <xf numFmtId="44" fontId="12" fillId="0" borderId="0" applyFont="0" applyFill="0" applyBorder="0" applyAlignment="0" applyProtection="0"/>
    <xf numFmtId="44" fontId="12" fillId="0" borderId="0" applyFont="0" applyFill="0" applyBorder="0" applyAlignment="0" applyProtection="0"/>
    <xf numFmtId="167" fontId="1"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3" fontId="10" fillId="7" borderId="0" applyNumberFormat="0" applyBorder="0" applyAlignment="0" applyProtection="0"/>
    <xf numFmtId="169" fontId="7" fillId="0" borderId="0" applyFont="0" applyFill="0" applyBorder="0" applyAlignment="0" applyProtection="0"/>
    <xf numFmtId="0" fontId="17" fillId="0" borderId="0" applyNumberFormat="0" applyFill="0" applyBorder="0" applyAlignment="0" applyProtection="0"/>
    <xf numFmtId="0" fontId="18" fillId="8" borderId="0" applyNumberFormat="0" applyProtection="0">
      <alignment horizontal="right"/>
    </xf>
    <xf numFmtId="0" fontId="19" fillId="0" borderId="0"/>
    <xf numFmtId="0" fontId="7" fillId="0" borderId="0"/>
    <xf numFmtId="0" fontId="7" fillId="0" borderId="0"/>
    <xf numFmtId="0" fontId="1" fillId="0" borderId="0"/>
    <xf numFmtId="0" fontId="10" fillId="0" borderId="0"/>
    <xf numFmtId="0" fontId="7" fillId="0" borderId="0"/>
    <xf numFmtId="9" fontId="7" fillId="0" borderId="0" applyFont="0" applyFill="0" applyBorder="0" applyAlignment="0" applyProtection="0"/>
    <xf numFmtId="9" fontId="12" fillId="0" borderId="0" applyFont="0" applyFill="0" applyBorder="0" applyAlignment="0" applyProtection="0"/>
    <xf numFmtId="0" fontId="20" fillId="0" borderId="2">
      <alignment horizontal="right"/>
    </xf>
    <xf numFmtId="0" fontId="20" fillId="6" borderId="2">
      <alignment horizontal="right"/>
    </xf>
    <xf numFmtId="0" fontId="21" fillId="0" borderId="3"/>
    <xf numFmtId="4" fontId="18" fillId="9" borderId="0" applyBorder="0" applyProtection="0"/>
    <xf numFmtId="0" fontId="22" fillId="0" borderId="4"/>
    <xf numFmtId="0" fontId="23" fillId="0" borderId="0" applyNumberFormat="0" applyAlignment="0" applyProtection="0"/>
    <xf numFmtId="0" fontId="23" fillId="0" borderId="3"/>
    <xf numFmtId="0" fontId="24" fillId="0" borderId="0" applyNumberFormat="0" applyFill="0" applyBorder="0" applyProtection="0">
      <alignment horizontal="left"/>
    </xf>
    <xf numFmtId="0" fontId="41" fillId="0" borderId="0" applyNumberFormat="0" applyFill="0" applyBorder="0" applyAlignment="0" applyProtection="0">
      <alignment vertical="top"/>
      <protection locked="0"/>
    </xf>
  </cellStyleXfs>
  <cellXfs count="132">
    <xf numFmtId="0" fontId="0" fillId="0" borderId="0" xfId="0"/>
    <xf numFmtId="0" fontId="6" fillId="0" borderId="0" xfId="0" applyFont="1"/>
    <xf numFmtId="165" fontId="2" fillId="11" borderId="5" xfId="0" applyNumberFormat="1" applyFont="1" applyFill="1" applyBorder="1" applyAlignment="1" applyProtection="1">
      <alignment horizontal="centerContinuous"/>
      <protection locked="0"/>
    </xf>
    <xf numFmtId="165" fontId="0" fillId="0" borderId="5" xfId="0" applyNumberFormat="1" applyFill="1" applyBorder="1" applyAlignment="1" applyProtection="1">
      <alignment horizontal="centerContinuous"/>
      <protection locked="0"/>
    </xf>
    <xf numFmtId="165" fontId="0" fillId="0" borderId="6" xfId="0" applyNumberFormat="1" applyFill="1" applyBorder="1" applyAlignment="1" applyProtection="1">
      <alignment horizontal="centerContinuous"/>
      <protection locked="0"/>
    </xf>
    <xf numFmtId="165" fontId="3" fillId="2" borderId="0" xfId="0" applyNumberFormat="1" applyFont="1" applyFill="1" applyBorder="1" applyAlignment="1" applyProtection="1">
      <alignment horizontal="center"/>
      <protection locked="0"/>
    </xf>
    <xf numFmtId="166" fontId="0" fillId="2" borderId="0" xfId="0" applyNumberFormat="1" applyFill="1" applyBorder="1" applyAlignment="1" applyProtection="1">
      <alignment horizontal="center"/>
      <protection locked="0"/>
    </xf>
    <xf numFmtId="165" fontId="0" fillId="0" borderId="0" xfId="0" applyNumberFormat="1" applyFill="1" applyBorder="1" applyAlignment="1" applyProtection="1">
      <alignment horizontal="centerContinuous"/>
      <protection locked="0"/>
    </xf>
    <xf numFmtId="166" fontId="0" fillId="0" borderId="0" xfId="0" applyNumberFormat="1" applyFill="1" applyBorder="1" applyAlignment="1" applyProtection="1">
      <alignment horizontal="center"/>
      <protection locked="0"/>
    </xf>
    <xf numFmtId="165" fontId="25" fillId="0" borderId="0" xfId="0" applyNumberFormat="1" applyFont="1" applyFill="1" applyBorder="1" applyAlignment="1"/>
    <xf numFmtId="170" fontId="8" fillId="0" borderId="0" xfId="0" applyNumberFormat="1" applyFont="1" applyFill="1" applyBorder="1" applyAlignment="1"/>
    <xf numFmtId="0" fontId="3" fillId="0" borderId="0" xfId="0" applyFont="1"/>
    <xf numFmtId="0" fontId="0" fillId="0" borderId="0" xfId="0"/>
    <xf numFmtId="165" fontId="4" fillId="0" borderId="0" xfId="0" applyNumberFormat="1" applyFont="1" applyBorder="1" applyAlignment="1">
      <alignment horizontal="right"/>
    </xf>
    <xf numFmtId="165" fontId="4" fillId="0" borderId="0" xfId="0" applyNumberFormat="1" applyFont="1" applyBorder="1"/>
    <xf numFmtId="165" fontId="26" fillId="11" borderId="7" xfId="0" applyNumberFormat="1" applyFont="1" applyFill="1" applyBorder="1" applyAlignment="1">
      <alignment horizontal="centerContinuous"/>
    </xf>
    <xf numFmtId="165" fontId="27" fillId="0" borderId="0" xfId="0" applyNumberFormat="1" applyFont="1" applyFill="1" applyBorder="1" applyAlignment="1">
      <alignment horizontal="center"/>
    </xf>
    <xf numFmtId="167" fontId="0" fillId="0" borderId="0" xfId="2" applyNumberFormat="1" applyFont="1" applyBorder="1"/>
    <xf numFmtId="165" fontId="0" fillId="0" borderId="0" xfId="0" applyNumberFormat="1" applyFill="1" applyBorder="1" applyAlignment="1" applyProtection="1">
      <alignment horizontal="center"/>
      <protection locked="0"/>
    </xf>
    <xf numFmtId="10" fontId="0" fillId="0" borderId="0" xfId="0" applyNumberFormat="1"/>
    <xf numFmtId="167" fontId="0" fillId="0" borderId="0" xfId="2" applyNumberFormat="1" applyFont="1" applyFill="1" applyBorder="1" applyAlignment="1" applyProtection="1">
      <alignment horizontal="center"/>
      <protection locked="0"/>
    </xf>
    <xf numFmtId="165" fontId="3" fillId="0" borderId="0" xfId="0" applyNumberFormat="1" applyFont="1" applyFill="1" applyBorder="1" applyAlignment="1" applyProtection="1">
      <alignment horizontal="center"/>
      <protection locked="0"/>
    </xf>
    <xf numFmtId="0" fontId="0" fillId="0" borderId="0" xfId="0" applyFill="1" applyBorder="1"/>
    <xf numFmtId="165" fontId="2" fillId="0" borderId="0" xfId="0" applyNumberFormat="1" applyFont="1" applyFill="1" applyBorder="1" applyAlignment="1" applyProtection="1">
      <alignment horizontal="center"/>
      <protection locked="0"/>
    </xf>
    <xf numFmtId="165" fontId="4" fillId="0" borderId="0" xfId="0" applyNumberFormat="1" applyFont="1" applyFill="1" applyBorder="1"/>
    <xf numFmtId="165" fontId="4" fillId="0" borderId="0" xfId="0" applyNumberFormat="1" applyFont="1" applyFill="1" applyBorder="1" applyAlignment="1">
      <alignment horizontal="right"/>
    </xf>
    <xf numFmtId="165" fontId="5" fillId="0" borderId="0" xfId="0" applyNumberFormat="1" applyFont="1" applyFill="1" applyBorder="1"/>
    <xf numFmtId="167" fontId="5" fillId="0" borderId="0" xfId="2" applyNumberFormat="1" applyFont="1" applyFill="1" applyBorder="1"/>
    <xf numFmtId="9" fontId="5" fillId="0" borderId="0" xfId="2" applyFont="1" applyFill="1" applyBorder="1"/>
    <xf numFmtId="0" fontId="0" fillId="0" borderId="0" xfId="0" applyFont="1" applyFill="1" applyBorder="1"/>
    <xf numFmtId="165" fontId="27" fillId="0" borderId="0" xfId="0" applyNumberFormat="1" applyFont="1" applyFill="1" applyBorder="1" applyAlignment="1"/>
    <xf numFmtId="0" fontId="29" fillId="0" borderId="0" xfId="0" applyFont="1" applyFill="1" applyBorder="1"/>
    <xf numFmtId="165" fontId="30" fillId="0" borderId="0" xfId="0" applyNumberFormat="1" applyFont="1" applyFill="1" applyBorder="1"/>
    <xf numFmtId="164" fontId="0" fillId="0" borderId="1" xfId="1" applyFont="1" applyFill="1" applyBorder="1" applyAlignment="1" applyProtection="1">
      <alignment horizontal="center"/>
      <protection locked="0"/>
    </xf>
    <xf numFmtId="0" fontId="31" fillId="12" borderId="9" xfId="3" applyFont="1" applyFill="1" applyBorder="1"/>
    <xf numFmtId="0" fontId="31" fillId="12" borderId="10" xfId="3" applyFont="1" applyFill="1" applyBorder="1"/>
    <xf numFmtId="0" fontId="31" fillId="0" borderId="10" xfId="3" applyFont="1" applyFill="1" applyBorder="1"/>
    <xf numFmtId="0" fontId="31" fillId="12" borderId="11" xfId="3" applyFont="1" applyFill="1" applyBorder="1"/>
    <xf numFmtId="0" fontId="31" fillId="12" borderId="0" xfId="3" applyFont="1" applyFill="1"/>
    <xf numFmtId="0" fontId="31" fillId="12" borderId="12" xfId="3" applyFont="1" applyFill="1" applyBorder="1"/>
    <xf numFmtId="0" fontId="31" fillId="12" borderId="0" xfId="3" applyFont="1" applyFill="1" applyBorder="1"/>
    <xf numFmtId="0" fontId="31" fillId="12" borderId="13" xfId="3" applyFont="1" applyFill="1" applyBorder="1"/>
    <xf numFmtId="0" fontId="31" fillId="12" borderId="12" xfId="3" applyFont="1" applyFill="1" applyBorder="1" applyAlignment="1">
      <alignment vertical="center"/>
    </xf>
    <xf numFmtId="0" fontId="31" fillId="12" borderId="0" xfId="3" applyFont="1" applyFill="1" applyBorder="1" applyAlignment="1">
      <alignment vertical="center"/>
    </xf>
    <xf numFmtId="0" fontId="31" fillId="0" borderId="0" xfId="3" applyFont="1" applyFill="1" applyBorder="1" applyAlignment="1">
      <alignment vertical="center"/>
    </xf>
    <xf numFmtId="0" fontId="31" fillId="12" borderId="0" xfId="3" applyFont="1" applyFill="1" applyAlignment="1">
      <alignment vertical="center"/>
    </xf>
    <xf numFmtId="0" fontId="35" fillId="0" borderId="0" xfId="3" applyFont="1" applyFill="1" applyBorder="1" applyAlignment="1">
      <alignment vertical="center"/>
    </xf>
    <xf numFmtId="0" fontId="35" fillId="12" borderId="0" xfId="3" applyFont="1" applyFill="1" applyBorder="1" applyAlignment="1">
      <alignment vertical="center"/>
    </xf>
    <xf numFmtId="0" fontId="42" fillId="12" borderId="0" xfId="3" applyFont="1" applyFill="1" applyBorder="1"/>
    <xf numFmtId="0" fontId="43" fillId="0" borderId="0" xfId="0" applyFont="1"/>
    <xf numFmtId="171" fontId="0" fillId="0" borderId="8" xfId="2" applyNumberFormat="1" applyFont="1" applyFill="1" applyBorder="1" applyAlignment="1" applyProtection="1">
      <alignment horizontal="center"/>
      <protection locked="0"/>
    </xf>
    <xf numFmtId="164" fontId="0" fillId="0" borderId="8" xfId="1" quotePrefix="1" applyFont="1" applyFill="1" applyBorder="1" applyAlignment="1" applyProtection="1">
      <alignment horizontal="center"/>
      <protection locked="0"/>
    </xf>
    <xf numFmtId="49" fontId="0" fillId="0" borderId="1" xfId="1" applyNumberFormat="1" applyFont="1" applyFill="1" applyBorder="1" applyAlignment="1" applyProtection="1">
      <alignment horizontal="center"/>
      <protection locked="0"/>
    </xf>
    <xf numFmtId="172" fontId="0" fillId="0" borderId="8" xfId="1" applyNumberFormat="1" applyFont="1" applyFill="1" applyBorder="1" applyAlignment="1" applyProtection="1">
      <alignment horizontal="center"/>
      <protection locked="0"/>
    </xf>
    <xf numFmtId="172" fontId="0" fillId="0" borderId="1" xfId="1" applyNumberFormat="1" applyFont="1" applyFill="1" applyBorder="1" applyAlignment="1" applyProtection="1">
      <alignment horizontal="center"/>
      <protection locked="0"/>
    </xf>
    <xf numFmtId="164" fontId="0" fillId="0" borderId="0" xfId="1" applyFont="1" applyFill="1" applyBorder="1" applyAlignment="1" applyProtection="1">
      <alignment horizontal="center"/>
      <protection locked="0"/>
    </xf>
    <xf numFmtId="171" fontId="0" fillId="0" borderId="1" xfId="2" applyNumberFormat="1" applyFont="1" applyFill="1" applyBorder="1" applyAlignment="1" applyProtection="1">
      <alignment horizontal="center"/>
      <protection locked="0"/>
    </xf>
    <xf numFmtId="165" fontId="3" fillId="0" borderId="0" xfId="0" applyNumberFormat="1" applyFont="1" applyFill="1" applyBorder="1" applyAlignment="1" applyProtection="1">
      <protection locked="0"/>
    </xf>
    <xf numFmtId="165" fontId="0" fillId="0" borderId="7" xfId="0" applyNumberFormat="1" applyFill="1" applyBorder="1" applyAlignment="1" applyProtection="1">
      <alignment horizontal="centerContinuous"/>
      <protection locked="0"/>
    </xf>
    <xf numFmtId="167" fontId="0" fillId="0" borderId="0" xfId="2" applyNumberFormat="1" applyFont="1" applyFill="1" applyBorder="1" applyAlignment="1" applyProtection="1">
      <protection locked="0"/>
    </xf>
    <xf numFmtId="0" fontId="0" fillId="0" borderId="0" xfId="0" applyFill="1"/>
    <xf numFmtId="2" fontId="0" fillId="0" borderId="0" xfId="0" applyNumberFormat="1" applyBorder="1"/>
    <xf numFmtId="171" fontId="0" fillId="0" borderId="0" xfId="0" applyNumberFormat="1" applyBorder="1"/>
    <xf numFmtId="0" fontId="33" fillId="0" borderId="0" xfId="3" applyFont="1" applyFill="1" applyBorder="1" applyAlignment="1">
      <alignment horizontal="left" vertical="center"/>
    </xf>
    <xf numFmtId="0" fontId="0" fillId="0" borderId="0" xfId="0" applyAlignment="1">
      <alignment vertical="top" wrapText="1"/>
    </xf>
    <xf numFmtId="0" fontId="31" fillId="12" borderId="13" xfId="3" applyFont="1" applyFill="1" applyBorder="1" applyAlignment="1">
      <alignment vertical="center"/>
    </xf>
    <xf numFmtId="0" fontId="40" fillId="0" borderId="0" xfId="3" applyFont="1" applyFill="1" applyBorder="1" applyAlignment="1">
      <alignment horizontal="left" vertical="center"/>
    </xf>
    <xf numFmtId="0" fontId="41" fillId="12" borderId="0" xfId="43" applyFill="1" applyBorder="1" applyAlignment="1" applyProtection="1"/>
    <xf numFmtId="0" fontId="47" fillId="12" borderId="0" xfId="43" applyFont="1" applyFill="1" applyBorder="1" applyAlignment="1" applyProtection="1"/>
    <xf numFmtId="0" fontId="0" fillId="0" borderId="17" xfId="0" applyBorder="1"/>
    <xf numFmtId="0" fontId="0" fillId="0" borderId="17" xfId="0" applyBorder="1" applyAlignment="1">
      <alignment vertical="top" wrapText="1"/>
    </xf>
    <xf numFmtId="165" fontId="26" fillId="11" borderId="18" xfId="0" applyNumberFormat="1" applyFont="1" applyFill="1" applyBorder="1" applyAlignment="1">
      <alignment horizontal="centerContinuous"/>
    </xf>
    <xf numFmtId="0" fontId="0" fillId="0" borderId="17" xfId="0" applyFill="1" applyBorder="1"/>
    <xf numFmtId="165" fontId="5" fillId="0" borderId="17" xfId="0" applyNumberFormat="1" applyFont="1" applyFill="1" applyBorder="1"/>
    <xf numFmtId="165" fontId="27" fillId="0" borderId="17" xfId="0" applyNumberFormat="1" applyFont="1" applyFill="1" applyBorder="1" applyAlignment="1"/>
    <xf numFmtId="165" fontId="4" fillId="0" borderId="17" xfId="0" applyNumberFormat="1" applyFont="1" applyFill="1" applyBorder="1"/>
    <xf numFmtId="165" fontId="4" fillId="0" borderId="17" xfId="0" applyNumberFormat="1" applyFont="1" applyBorder="1"/>
    <xf numFmtId="165" fontId="2" fillId="14" borderId="19" xfId="0" applyNumberFormat="1" applyFont="1" applyFill="1" applyBorder="1" applyAlignment="1" applyProtection="1">
      <alignment horizontal="centerContinuous"/>
      <protection locked="0"/>
    </xf>
    <xf numFmtId="165" fontId="2" fillId="14" borderId="19" xfId="0" applyNumberFormat="1" applyFont="1" applyFill="1" applyBorder="1" applyAlignment="1" applyProtection="1">
      <alignment horizontal="center"/>
      <protection locked="0"/>
    </xf>
    <xf numFmtId="165" fontId="0" fillId="0" borderId="20" xfId="0" applyNumberFormat="1" applyFill="1" applyBorder="1" applyAlignment="1" applyProtection="1">
      <alignment horizontal="centerContinuous"/>
      <protection locked="0"/>
    </xf>
    <xf numFmtId="165" fontId="0" fillId="0" borderId="21" xfId="0" applyNumberFormat="1" applyFill="1" applyBorder="1" applyAlignment="1" applyProtection="1">
      <alignment horizontal="centerContinuous"/>
      <protection locked="0"/>
    </xf>
    <xf numFmtId="171" fontId="0" fillId="0" borderId="22" xfId="2" applyNumberFormat="1" applyFont="1" applyFill="1" applyBorder="1" applyAlignment="1" applyProtection="1">
      <alignment horizontal="center"/>
      <protection locked="0"/>
    </xf>
    <xf numFmtId="165" fontId="0" fillId="0" borderId="23" xfId="0" applyNumberFormat="1" applyFill="1" applyBorder="1" applyAlignment="1" applyProtection="1">
      <alignment horizontal="centerContinuous"/>
      <protection locked="0"/>
    </xf>
    <xf numFmtId="171" fontId="0" fillId="0" borderId="24" xfId="2" applyNumberFormat="1" applyFont="1" applyFill="1" applyBorder="1" applyAlignment="1" applyProtection="1">
      <alignment horizontal="center"/>
      <protection locked="0"/>
    </xf>
    <xf numFmtId="165" fontId="0" fillId="0" borderId="25" xfId="0" applyNumberFormat="1" applyFill="1" applyBorder="1" applyAlignment="1" applyProtection="1">
      <alignment horizontal="centerContinuous"/>
      <protection locked="0"/>
    </xf>
    <xf numFmtId="165" fontId="0" fillId="0" borderId="26" xfId="0" applyNumberFormat="1" applyFill="1" applyBorder="1" applyAlignment="1" applyProtection="1">
      <alignment horizontal="centerContinuous"/>
      <protection locked="0"/>
    </xf>
    <xf numFmtId="171" fontId="0" fillId="0" borderId="27" xfId="2" applyNumberFormat="1" applyFont="1" applyFill="1" applyBorder="1" applyAlignment="1" applyProtection="1">
      <alignment horizontal="center"/>
      <protection locked="0"/>
    </xf>
    <xf numFmtId="0" fontId="0" fillId="0" borderId="19" xfId="0" applyBorder="1" applyAlignment="1">
      <alignment horizontal="center"/>
    </xf>
    <xf numFmtId="164" fontId="0" fillId="0" borderId="28" xfId="1" applyFont="1" applyFill="1" applyBorder="1" applyAlignment="1" applyProtection="1">
      <alignment horizontal="center"/>
      <protection locked="0"/>
    </xf>
    <xf numFmtId="0" fontId="0" fillId="0" borderId="14" xfId="0" applyFont="1" applyFill="1" applyBorder="1"/>
    <xf numFmtId="0" fontId="0" fillId="0" borderId="15" xfId="0" applyFill="1" applyBorder="1"/>
    <xf numFmtId="0" fontId="0" fillId="0" borderId="29" xfId="0" applyFill="1" applyBorder="1"/>
    <xf numFmtId="173" fontId="29" fillId="0" borderId="16" xfId="1" applyNumberFormat="1" applyFont="1" applyFill="1" applyBorder="1"/>
    <xf numFmtId="0" fontId="0" fillId="0" borderId="14" xfId="0" applyFill="1" applyBorder="1"/>
    <xf numFmtId="165" fontId="5" fillId="0" borderId="29" xfId="0" applyNumberFormat="1" applyFont="1" applyFill="1" applyBorder="1"/>
    <xf numFmtId="174" fontId="29" fillId="0" borderId="16" xfId="0" applyNumberFormat="1" applyFont="1" applyFill="1" applyBorder="1"/>
    <xf numFmtId="10" fontId="29" fillId="0" borderId="16" xfId="0" applyNumberFormat="1" applyFont="1" applyFill="1" applyBorder="1"/>
    <xf numFmtId="0" fontId="29" fillId="0" borderId="16" xfId="0" applyFont="1" applyFill="1" applyBorder="1"/>
    <xf numFmtId="175" fontId="29" fillId="0" borderId="16" xfId="0" applyNumberFormat="1" applyFont="1" applyFill="1" applyBorder="1"/>
    <xf numFmtId="176" fontId="29" fillId="0" borderId="16" xfId="1" applyNumberFormat="1" applyFont="1" applyFill="1" applyBorder="1"/>
    <xf numFmtId="172" fontId="29" fillId="0" borderId="16" xfId="1" applyNumberFormat="1" applyFont="1" applyFill="1" applyBorder="1"/>
    <xf numFmtId="165" fontId="4" fillId="0" borderId="15" xfId="0" applyNumberFormat="1" applyFont="1" applyFill="1" applyBorder="1"/>
    <xf numFmtId="165" fontId="4" fillId="0" borderId="29" xfId="0" applyNumberFormat="1" applyFont="1" applyFill="1" applyBorder="1"/>
    <xf numFmtId="165" fontId="30" fillId="0" borderId="16" xfId="0" applyNumberFormat="1" applyFont="1" applyFill="1" applyBorder="1"/>
    <xf numFmtId="165" fontId="4" fillId="0" borderId="15" xfId="0" applyNumberFormat="1" applyFont="1" applyBorder="1"/>
    <xf numFmtId="165" fontId="4" fillId="0" borderId="29" xfId="0" applyNumberFormat="1" applyFont="1" applyBorder="1"/>
    <xf numFmtId="167" fontId="29" fillId="0" borderId="16" xfId="2" applyNumberFormat="1" applyFont="1" applyFill="1" applyBorder="1"/>
    <xf numFmtId="165" fontId="4" fillId="0" borderId="14" xfId="0" applyNumberFormat="1" applyFont="1" applyBorder="1"/>
    <xf numFmtId="0" fontId="0" fillId="0" borderId="15" xfId="0" applyBorder="1"/>
    <xf numFmtId="0" fontId="0" fillId="0" borderId="29" xfId="0" applyBorder="1"/>
    <xf numFmtId="171" fontId="0" fillId="0" borderId="19" xfId="0" applyNumberFormat="1" applyBorder="1"/>
    <xf numFmtId="3" fontId="0" fillId="0" borderId="19" xfId="0" applyNumberFormat="1" applyBorder="1"/>
    <xf numFmtId="177" fontId="0" fillId="0" borderId="19" xfId="0" applyNumberFormat="1" applyBorder="1"/>
    <xf numFmtId="2" fontId="0" fillId="0" borderId="19" xfId="0" applyNumberFormat="1" applyBorder="1"/>
    <xf numFmtId="0" fontId="0" fillId="0" borderId="0" xfId="0" applyBorder="1"/>
    <xf numFmtId="0" fontId="36" fillId="0" borderId="0" xfId="3" applyFont="1" applyFill="1" applyBorder="1" applyAlignment="1">
      <alignment horizontal="left" vertical="center" wrapText="1"/>
    </xf>
    <xf numFmtId="0" fontId="32" fillId="0" borderId="0" xfId="3" applyFont="1" applyFill="1" applyBorder="1" applyAlignment="1">
      <alignment horizontal="left" vertical="center"/>
    </xf>
    <xf numFmtId="0" fontId="33" fillId="0" borderId="0" xfId="3" applyFont="1" applyFill="1" applyBorder="1" applyAlignment="1">
      <alignment horizontal="left" vertical="center"/>
    </xf>
    <xf numFmtId="0" fontId="34" fillId="0" borderId="0" xfId="3" applyFont="1" applyFill="1" applyBorder="1" applyAlignment="1">
      <alignment horizontal="left" vertical="center"/>
    </xf>
    <xf numFmtId="0" fontId="33" fillId="0" borderId="0" xfId="3" applyFont="1" applyFill="1" applyBorder="1" applyAlignment="1">
      <alignment horizontal="left" vertical="center" wrapText="1"/>
    </xf>
    <xf numFmtId="0" fontId="35" fillId="0" borderId="0" xfId="3" applyFont="1" applyFill="1" applyBorder="1" applyAlignment="1">
      <alignment horizontal="left" vertical="top" wrapText="1"/>
    </xf>
    <xf numFmtId="0" fontId="35" fillId="10" borderId="0" xfId="3" applyFont="1" applyFill="1" applyBorder="1" applyAlignment="1">
      <alignment horizontal="left" vertical="top" wrapText="1"/>
    </xf>
    <xf numFmtId="165" fontId="27" fillId="13" borderId="14" xfId="0" applyNumberFormat="1" applyFont="1" applyFill="1" applyBorder="1" applyAlignment="1">
      <alignment horizontal="left" vertical="center"/>
    </xf>
    <xf numFmtId="165" fontId="27" fillId="13" borderId="15" xfId="0" applyNumberFormat="1" applyFont="1" applyFill="1" applyBorder="1" applyAlignment="1">
      <alignment horizontal="left" vertical="center"/>
    </xf>
    <xf numFmtId="165" fontId="27" fillId="13" borderId="16" xfId="0" applyNumberFormat="1" applyFont="1" applyFill="1" applyBorder="1" applyAlignment="1">
      <alignment horizontal="left" vertical="center"/>
    </xf>
    <xf numFmtId="165" fontId="27" fillId="13" borderId="14" xfId="0" applyNumberFormat="1" applyFont="1" applyFill="1" applyBorder="1" applyAlignment="1">
      <alignment horizontal="center"/>
    </xf>
    <xf numFmtId="165" fontId="27" fillId="13" borderId="16" xfId="0" applyNumberFormat="1" applyFont="1" applyFill="1" applyBorder="1" applyAlignment="1">
      <alignment horizontal="center"/>
    </xf>
    <xf numFmtId="0" fontId="0" fillId="0" borderId="0" xfId="0" applyAlignment="1">
      <alignment horizontal="left" vertical="center" wrapText="1"/>
    </xf>
    <xf numFmtId="165" fontId="27" fillId="13" borderId="14" xfId="0" applyNumberFormat="1" applyFont="1" applyFill="1" applyBorder="1" applyAlignment="1">
      <alignment horizontal="left"/>
    </xf>
    <xf numFmtId="165" fontId="27" fillId="13" borderId="15" xfId="0" applyNumberFormat="1" applyFont="1" applyFill="1" applyBorder="1" applyAlignment="1">
      <alignment horizontal="left"/>
    </xf>
    <xf numFmtId="165" fontId="27" fillId="13" borderId="16" xfId="0" applyNumberFormat="1" applyFont="1" applyFill="1" applyBorder="1" applyAlignment="1">
      <alignment horizontal="left"/>
    </xf>
    <xf numFmtId="165" fontId="27" fillId="0" borderId="0" xfId="0" applyNumberFormat="1" applyFont="1" applyFill="1" applyBorder="1" applyAlignment="1">
      <alignment horizontal="center"/>
    </xf>
  </cellXfs>
  <cellStyles count="44">
    <cellStyle name="bullet" xfId="4"/>
    <cellStyle name="calc1" xfId="5"/>
    <cellStyle name="calc2" xfId="6"/>
    <cellStyle name="Comma" xfId="1" builtinId="3"/>
    <cellStyle name="Comma 2" xfId="7"/>
    <cellStyle name="Comma 2 2" xfId="8"/>
    <cellStyle name="Comma 3" xfId="9"/>
    <cellStyle name="Comma 4" xfId="10"/>
    <cellStyle name="comment1" xfId="11"/>
    <cellStyle name="comment1flat" xfId="12"/>
    <cellStyle name="comment1orange" xfId="13"/>
    <cellStyle name="comment2" xfId="14"/>
    <cellStyle name="comment2bold" xfId="15"/>
    <cellStyle name="conclusion" xfId="16"/>
    <cellStyle name="Currency 2" xfId="17"/>
    <cellStyle name="Currency 2 2" xfId="18"/>
    <cellStyle name="Currency 2 2 2" xfId="19"/>
    <cellStyle name="Currency 2 3" xfId="20"/>
    <cellStyle name="Currency 2 4" xfId="21"/>
    <cellStyle name="Currency 3" xfId="22"/>
    <cellStyle name="data" xfId="23"/>
    <cellStyle name="Euro" xfId="24"/>
    <cellStyle name="fade" xfId="25"/>
    <cellStyle name="head" xfId="26"/>
    <cellStyle name="Hyperlink" xfId="43" builtinId="8"/>
    <cellStyle name="Normal" xfId="0" builtinId="0"/>
    <cellStyle name="Normal 2" xfId="3"/>
    <cellStyle name="Normal 3" xfId="27"/>
    <cellStyle name="Normal 3 2" xfId="28"/>
    <cellStyle name="Normal 4" xfId="29"/>
    <cellStyle name="Normal 4 2" xfId="30"/>
    <cellStyle name="Normal 5" xfId="31"/>
    <cellStyle name="Normal 6" xfId="32"/>
    <cellStyle name="Percent" xfId="2" builtinId="5"/>
    <cellStyle name="Percent 2" xfId="33"/>
    <cellStyle name="Percent 3" xfId="34"/>
    <cellStyle name="qtag" xfId="35"/>
    <cellStyle name="qtagorange" xfId="36"/>
    <cellStyle name="qtext" xfId="37"/>
    <cellStyle name="result" xfId="38"/>
    <cellStyle name="section" xfId="39"/>
    <cellStyle name="subsection" xfId="40"/>
    <cellStyle name="subtitle" xfId="41"/>
    <cellStyle name="text"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111235</xdr:rowOff>
    </xdr:from>
    <xdr:to>
      <xdr:col>3</xdr:col>
      <xdr:colOff>609461</xdr:colOff>
      <xdr:row>1</xdr:row>
      <xdr:rowOff>1717632</xdr:rowOff>
    </xdr:to>
    <xdr:pic>
      <xdr:nvPicPr>
        <xdr:cNvPr id="2" name="Picture 1" descr="Picture1.png"/>
        <xdr:cNvPicPr>
          <a:picLocks noChangeAspect="1"/>
        </xdr:cNvPicPr>
      </xdr:nvPicPr>
      <xdr:blipFill>
        <a:blip xmlns:r="http://schemas.openxmlformats.org/officeDocument/2006/relationships" r:embed="rId1"/>
        <a:stretch>
          <a:fillRect/>
        </a:stretch>
      </xdr:blipFill>
      <xdr:spPr>
        <a:xfrm>
          <a:off x="76200" y="273160"/>
          <a:ext cx="2562086" cy="1606397"/>
        </a:xfrm>
        <a:prstGeom prst="rect">
          <a:avLst/>
        </a:prstGeom>
      </xdr:spPr>
    </xdr:pic>
    <xdr:clientData/>
  </xdr:twoCellAnchor>
  <xdr:twoCellAnchor editAs="oneCell">
    <xdr:from>
      <xdr:col>4</xdr:col>
      <xdr:colOff>1</xdr:colOff>
      <xdr:row>1</xdr:row>
      <xdr:rowOff>1525818</xdr:rowOff>
    </xdr:from>
    <xdr:to>
      <xdr:col>11</xdr:col>
      <xdr:colOff>0</xdr:colOff>
      <xdr:row>1</xdr:row>
      <xdr:rowOff>1720874</xdr:rowOff>
    </xdr:to>
    <xdr:pic>
      <xdr:nvPicPr>
        <xdr:cNvPr id="3" name="Picture 2" descr="Picture2.png"/>
        <xdr:cNvPicPr>
          <a:picLocks noChangeAspect="1"/>
        </xdr:cNvPicPr>
      </xdr:nvPicPr>
      <xdr:blipFill>
        <a:blip xmlns:r="http://schemas.openxmlformats.org/officeDocument/2006/relationships" r:embed="rId2"/>
        <a:stretch>
          <a:fillRect/>
        </a:stretch>
      </xdr:blipFill>
      <xdr:spPr>
        <a:xfrm>
          <a:off x="2705101" y="1687743"/>
          <a:ext cx="4267199" cy="195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428625</xdr:colOff>
      <xdr:row>45</xdr:row>
      <xdr:rowOff>47626</xdr:rowOff>
    </xdr:to>
    <xdr:sp macro="" textlink="">
      <xdr:nvSpPr>
        <xdr:cNvPr id="2" name="Rectangle 1"/>
        <xdr:cNvSpPr/>
      </xdr:nvSpPr>
      <xdr:spPr>
        <a:xfrm>
          <a:off x="0" y="190500"/>
          <a:ext cx="8620125" cy="8429626"/>
        </a:xfrm>
        <a:prstGeom prst="rect">
          <a:avLst/>
        </a:prstGeom>
        <a:solidFill>
          <a:srgbClr val="4F81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N" sz="1100">
              <a:solidFill>
                <a:schemeClr val="lt1"/>
              </a:solidFill>
              <a:effectLst/>
              <a:latin typeface="+mn-lt"/>
              <a:ea typeface="+mn-ea"/>
              <a:cs typeface="+mn-cs"/>
            </a:rPr>
            <a:t>Mr. Steve Polman runs a small company which supplies raw cotton to cotton mills. Steve had inherited this business from his father immediately after he had passed out from college. Though he did not have any experience in running such a company, he was confident that he would be able to learn quickly. The company had a small client list which his father had built over 12 years. Since the fluctuation in cotton prices often affected the profits of the company, Steve was contemplating the use of forward contracts to hedge the price risk. Both forward contracts and future contracts were being used extensively by his competitors and Steve decided to use his knowledge to the benefit of his company.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Steve contacted Philip at Manford Industries, which was one of their biggest buyers. After negotiating the terms of the contract, Steve decided to take a short position on a 6-month forward contract. The current price of cotton was $120 and the risk-free rate in the market was 6.5%. Steve decided to calculate the contract price using no-arbitrage principle and also calculate the value of the contract at initiation.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Steve also had the option of purchasing a future contract which he could enter at initiation. Before making his final decision to enter into a contract with Manford, he decided to compare the value of the forward and future contract at initiation. After putting in a great amount of thought, he decided to go for the forward contract with Manford Industries, despite the fact that he was exposed to credit risk, as the other party is a well-known client.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During the tenure of the contract, the cotton prices had been fluctuating constantly. A small change in the spot price often affected the profitability of the transaction greatly. Steve knew that he was not completely insulated from the price risk, though the forward contract may help him curtail some losses. After 3 months, Steve decided to recalculate the value of the forward contract. The spot price for cotton was now $128.5 and the risk-free rate continued to be 6.5%.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As the contract neared maturity, Steve wanted to once again calculate the value of the contract. He would consider entering into more such contracts in future if this contract gave a positive value. The spot price at maturity was 1.4% lower than the price</a:t>
          </a:r>
          <a:r>
            <a:rPr lang="en-IN" sz="1100" baseline="0">
              <a:solidFill>
                <a:schemeClr val="lt1"/>
              </a:solidFill>
              <a:effectLst/>
              <a:latin typeface="+mn-lt"/>
              <a:ea typeface="+mn-ea"/>
              <a:cs typeface="+mn-cs"/>
            </a:rPr>
            <a:t> 3 months back</a:t>
          </a:r>
          <a:r>
            <a:rPr lang="en-IN" sz="1100">
              <a:solidFill>
                <a:schemeClr val="lt1"/>
              </a:solidFill>
              <a:effectLst/>
              <a:latin typeface="+mn-lt"/>
              <a:ea typeface="+mn-ea"/>
              <a:cs typeface="+mn-cs"/>
            </a:rPr>
            <a:t>. The risk-free rate remained constant at 6.5%.</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Steve was now well-versed with the techniques used to value forwards. He was now entering into forward contracts with almost all his customers and was able to curtail the fluctuation in profits to a great extent. This led him to see if he could apply the same concepts to valuing equity forward contracts which paid dividends. He was not aware of the methods to value such a contract and tried to get in touch with one of his college-mates who was presently working for a derivative trading firm. Chris was an expert at derivatives and was well-versed with valuing equity forward contracts. Chris said that equity forward contracts could be denoted as paying discrete or continuous dividends.  He then went on to explain the method to value the contract in both cases using 2 examples –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1.</a:t>
          </a:r>
          <a:r>
            <a:rPr lang="en-IN" sz="1100" baseline="0">
              <a:solidFill>
                <a:schemeClr val="lt1"/>
              </a:solidFill>
              <a:effectLst/>
              <a:latin typeface="+mn-lt"/>
              <a:ea typeface="+mn-ea"/>
              <a:cs typeface="+mn-cs"/>
            </a:rPr>
            <a:t> </a:t>
          </a:r>
          <a:r>
            <a:rPr lang="en-IN" sz="1100">
              <a:solidFill>
                <a:schemeClr val="lt1"/>
              </a:solidFill>
              <a:effectLst/>
              <a:latin typeface="+mn-lt"/>
              <a:ea typeface="+mn-ea"/>
              <a:cs typeface="+mn-cs"/>
            </a:rPr>
            <a:t>A stock is currently priced at $45.5 and is expected to pay dividends of $1.2 in 25 days, $0.85 in 75 days and $1.5 in 125 days. Mr. X has entered into an 100-day equity forward contract and has decided to take a long position. The stock rose in value after the quarterly financial results reported a 30% rise in net profits. This was supported by an overall positive growth outlook for the economy. Hence, after 50 days, the stock was trading 18% higher than the current price. The annual risk-free rate remained 7.5% throughout the 100-day period. Chris went on to show how to value such a contract during the life of the contract. He then proceeded to show how a contract with continuous dividends should be valued.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2. Mr. Y has decided to take a long position in a 200-day equity index forward contract. The current value of the index is 8525 and the dividend yield is 3.2% continuous compounding. After 135 days, the value of the index is 8780. The risk free rate remains at 4.5% continuous compounding, throughout the 200 day period. In such a situation, Chris showed the method to calculate the value to the long position of the forward contract on the index.</a:t>
          </a:r>
        </a:p>
        <a:p>
          <a:r>
            <a:rPr lang="en-IN" sz="1100">
              <a:solidFill>
                <a:schemeClr val="lt1"/>
              </a:solidFill>
              <a:effectLst/>
              <a:latin typeface="+mn-lt"/>
              <a:ea typeface="+mn-ea"/>
              <a:cs typeface="+mn-cs"/>
            </a:rPr>
            <a:t> </a:t>
          </a:r>
        </a:p>
        <a:p>
          <a:r>
            <a:rPr lang="en-IN" sz="1100">
              <a:solidFill>
                <a:schemeClr val="lt1"/>
              </a:solidFill>
              <a:effectLst/>
              <a:latin typeface="+mn-lt"/>
              <a:ea typeface="+mn-ea"/>
              <a:cs typeface="+mn-cs"/>
            </a:rPr>
            <a:t>Steve was told that in practice, ex-dividend dates, and not payment dates should be used while calculating value equity forward contracts. However, for the purpose of simplicity, payment dates could be used. Steve was more confident than before after talking to Chris. He felt excited about applying his knowledge and helping his company. In future, with sufficient growth, he may set-up a separate department to monitor all such derivative trading activities for the company. </a:t>
          </a:r>
        </a:p>
        <a:p>
          <a:endParaRPr lang="en-IN" sz="1100">
            <a:solidFill>
              <a:schemeClr val="lt1"/>
            </a:solidFill>
            <a:effectLst/>
            <a:latin typeface="+mn-lt"/>
            <a:ea typeface="+mn-ea"/>
            <a:cs typeface="+mn-cs"/>
          </a:endParaRPr>
        </a:p>
        <a:p>
          <a:r>
            <a:rPr lang="en-IN" sz="1100">
              <a:solidFill>
                <a:schemeClr val="lt1"/>
              </a:solidFill>
              <a:effectLst/>
              <a:latin typeface="+mn-lt"/>
              <a:ea typeface="+mn-ea"/>
              <a:cs typeface="+mn-cs"/>
            </a:rPr>
            <a:t>Based on the information given, answer the questions below - </a:t>
          </a:r>
        </a:p>
        <a:p>
          <a:r>
            <a:rPr lang="en-IN" sz="1100">
              <a:solidFill>
                <a:schemeClr val="lt1"/>
              </a:solidFill>
              <a:effectLst/>
              <a:latin typeface="+mn-lt"/>
              <a:ea typeface="+mn-ea"/>
              <a:cs typeface="+mn-cs"/>
            </a:rPr>
            <a:t> </a:t>
          </a:r>
        </a:p>
        <a:p>
          <a:endParaRPr lang="en-IN"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600075</xdr:colOff>
      <xdr:row>5</xdr:row>
      <xdr:rowOff>47625</xdr:rowOff>
    </xdr:from>
    <xdr:to>
      <xdr:col>14</xdr:col>
      <xdr:colOff>142875</xdr:colOff>
      <xdr:row>6</xdr:row>
      <xdr:rowOff>95250</xdr:rowOff>
    </xdr:to>
    <xdr:sp macro="" textlink="">
      <xdr:nvSpPr>
        <xdr:cNvPr id="2" name="Line Callout 2 1"/>
        <xdr:cNvSpPr/>
      </xdr:nvSpPr>
      <xdr:spPr>
        <a:xfrm>
          <a:off x="4981575" y="1000125"/>
          <a:ext cx="4419600" cy="238125"/>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Forward Price</a:t>
          </a:r>
          <a:r>
            <a:rPr lang="en-US" baseline="0">
              <a:solidFill>
                <a:sysClr val="windowText" lastClr="000000"/>
              </a:solidFill>
              <a:effectLst/>
            </a:rPr>
            <a:t> FP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0</a:t>
          </a:r>
          <a:r>
            <a:rPr lang="en-US" sz="1100" baseline="0">
              <a:solidFill>
                <a:sysClr val="windowText" lastClr="000000"/>
              </a:solidFill>
              <a:effectLst/>
              <a:latin typeface="+mn-lt"/>
              <a:ea typeface="+mn-ea"/>
              <a:cs typeface="+mn-cs"/>
            </a:rPr>
            <a:t> (1 + R</a:t>
          </a:r>
          <a:r>
            <a:rPr lang="en-US" sz="1100" baseline="-25000">
              <a:solidFill>
                <a:sysClr val="windowText" lastClr="000000"/>
              </a:solidFill>
              <a:effectLst/>
              <a:latin typeface="+mn-lt"/>
              <a:ea typeface="+mn-ea"/>
              <a:cs typeface="+mn-cs"/>
            </a:rPr>
            <a:t>f</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a:t>
          </a:r>
          <a:endParaRPr lang="en-IN" baseline="30000">
            <a:solidFill>
              <a:sysClr val="windowText" lastClr="000000"/>
            </a:solidFill>
            <a:effectLst/>
          </a:endParaRPr>
        </a:p>
      </xdr:txBody>
    </xdr:sp>
    <xdr:clientData/>
  </xdr:twoCellAnchor>
  <xdr:twoCellAnchor>
    <xdr:from>
      <xdr:col>6</xdr:col>
      <xdr:colOff>600075</xdr:colOff>
      <xdr:row>13</xdr:row>
      <xdr:rowOff>47625</xdr:rowOff>
    </xdr:from>
    <xdr:to>
      <xdr:col>14</xdr:col>
      <xdr:colOff>142875</xdr:colOff>
      <xdr:row>14</xdr:row>
      <xdr:rowOff>95250</xdr:rowOff>
    </xdr:to>
    <xdr:sp macro="" textlink="">
      <xdr:nvSpPr>
        <xdr:cNvPr id="3" name="Line Callout 2 2"/>
        <xdr:cNvSpPr/>
      </xdr:nvSpPr>
      <xdr:spPr>
        <a:xfrm>
          <a:off x="4981575" y="2333625"/>
          <a:ext cx="4419600" cy="238125"/>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Value of long position during life of contract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t</a:t>
          </a:r>
          <a:r>
            <a:rPr lang="en-US" sz="1100" baseline="0">
              <a:solidFill>
                <a:sysClr val="windowText" lastClr="000000"/>
              </a:solidFill>
              <a:effectLst/>
              <a:latin typeface="+mn-lt"/>
              <a:ea typeface="+mn-ea"/>
              <a:cs typeface="+mn-cs"/>
            </a:rPr>
            <a:t>  - [FP/(1 + R</a:t>
          </a:r>
          <a:r>
            <a:rPr lang="en-US" sz="1100" baseline="-25000">
              <a:solidFill>
                <a:sysClr val="windowText" lastClr="000000"/>
              </a:solidFill>
              <a:effectLst/>
              <a:latin typeface="+mn-lt"/>
              <a:ea typeface="+mn-ea"/>
              <a:cs typeface="+mn-cs"/>
            </a:rPr>
            <a:t>f</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T-t</a:t>
          </a:r>
          <a:r>
            <a:rPr lang="en-US" sz="1100" baseline="0">
              <a:solidFill>
                <a:sysClr val="windowText" lastClr="000000"/>
              </a:solidFill>
              <a:effectLst/>
              <a:latin typeface="+mn-lt"/>
              <a:ea typeface="+mn-ea"/>
              <a:cs typeface="+mn-cs"/>
            </a:rPr>
            <a:t>]</a:t>
          </a:r>
          <a:endParaRPr lang="en-IN" baseline="0">
            <a:solidFill>
              <a:sysClr val="windowText" lastClr="000000"/>
            </a:solidFill>
            <a:effectLst/>
          </a:endParaRPr>
        </a:p>
      </xdr:txBody>
    </xdr:sp>
    <xdr:clientData/>
  </xdr:twoCellAnchor>
  <xdr:twoCellAnchor>
    <xdr:from>
      <xdr:col>6</xdr:col>
      <xdr:colOff>600075</xdr:colOff>
      <xdr:row>18</xdr:row>
      <xdr:rowOff>47625</xdr:rowOff>
    </xdr:from>
    <xdr:to>
      <xdr:col>14</xdr:col>
      <xdr:colOff>142875</xdr:colOff>
      <xdr:row>19</xdr:row>
      <xdr:rowOff>114300</xdr:rowOff>
    </xdr:to>
    <xdr:sp macro="" textlink="">
      <xdr:nvSpPr>
        <xdr:cNvPr id="4" name="Line Callout 2 3"/>
        <xdr:cNvSpPr/>
      </xdr:nvSpPr>
      <xdr:spPr>
        <a:xfrm>
          <a:off x="4981575" y="3324225"/>
          <a:ext cx="4419600" cy="257175"/>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Value of short position on expiry of contract </a:t>
          </a:r>
          <a:r>
            <a:rPr lang="en-IN" baseline="0">
              <a:solidFill>
                <a:sysClr val="windowText" lastClr="000000"/>
              </a:solidFill>
              <a:effectLst/>
            </a:rPr>
            <a:t>= FP -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T</a:t>
          </a:r>
          <a:endParaRPr lang="en-IN" baseline="0">
            <a:solidFill>
              <a:sysClr val="windowText" lastClr="000000"/>
            </a:solidFill>
            <a:effectLst/>
          </a:endParaRPr>
        </a:p>
      </xdr:txBody>
    </xdr:sp>
    <xdr:clientData/>
  </xdr:twoCellAnchor>
  <xdr:twoCellAnchor>
    <xdr:from>
      <xdr:col>6</xdr:col>
      <xdr:colOff>0</xdr:colOff>
      <xdr:row>23</xdr:row>
      <xdr:rowOff>0</xdr:rowOff>
    </xdr:from>
    <xdr:to>
      <xdr:col>6</xdr:col>
      <xdr:colOff>95250</xdr:colOff>
      <xdr:row>24</xdr:row>
      <xdr:rowOff>0</xdr:rowOff>
    </xdr:to>
    <xdr:sp macro="" textlink="">
      <xdr:nvSpPr>
        <xdr:cNvPr id="5" name="Right Brace 4"/>
        <xdr:cNvSpPr/>
      </xdr:nvSpPr>
      <xdr:spPr>
        <a:xfrm>
          <a:off x="4381500" y="4229100"/>
          <a:ext cx="95250" cy="228600"/>
        </a:xfrm>
        <a:prstGeom prst="rightBrace">
          <a:avLst>
            <a:gd name="adj1" fmla="val 32142"/>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7</xdr:col>
      <xdr:colOff>0</xdr:colOff>
      <xdr:row>24</xdr:row>
      <xdr:rowOff>76200</xdr:rowOff>
    </xdr:from>
    <xdr:to>
      <xdr:col>14</xdr:col>
      <xdr:colOff>152400</xdr:colOff>
      <xdr:row>25</xdr:row>
      <xdr:rowOff>123825</xdr:rowOff>
    </xdr:to>
    <xdr:sp macro="" textlink="">
      <xdr:nvSpPr>
        <xdr:cNvPr id="6" name="Line Callout 2 5"/>
        <xdr:cNvSpPr/>
      </xdr:nvSpPr>
      <xdr:spPr>
        <a:xfrm>
          <a:off x="4991100" y="4533900"/>
          <a:ext cx="4419600" cy="238125"/>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Forward Price</a:t>
          </a:r>
          <a:r>
            <a:rPr lang="en-US" baseline="0">
              <a:solidFill>
                <a:sysClr val="windowText" lastClr="000000"/>
              </a:solidFill>
              <a:effectLst/>
            </a:rPr>
            <a:t> FP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0</a:t>
          </a:r>
          <a:r>
            <a:rPr lang="en-US" sz="1100" baseline="0">
              <a:solidFill>
                <a:sysClr val="windowText" lastClr="000000"/>
              </a:solidFill>
              <a:effectLst/>
              <a:latin typeface="+mn-lt"/>
              <a:ea typeface="+mn-ea"/>
              <a:cs typeface="+mn-cs"/>
            </a:rPr>
            <a:t> - PVD)x(1 + R</a:t>
          </a:r>
          <a:r>
            <a:rPr lang="en-US" sz="1100" baseline="-25000">
              <a:solidFill>
                <a:sysClr val="windowText" lastClr="000000"/>
              </a:solidFill>
              <a:effectLst/>
              <a:latin typeface="+mn-lt"/>
              <a:ea typeface="+mn-ea"/>
              <a:cs typeface="+mn-cs"/>
            </a:rPr>
            <a:t>f</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a:t>
          </a:r>
          <a:endParaRPr lang="en-IN" baseline="30000">
            <a:solidFill>
              <a:sysClr val="windowText" lastClr="000000"/>
            </a:solidFill>
            <a:effectLst/>
          </a:endParaRPr>
        </a:p>
      </xdr:txBody>
    </xdr:sp>
    <xdr:clientData/>
  </xdr:twoCellAnchor>
  <xdr:twoCellAnchor>
    <xdr:from>
      <xdr:col>6</xdr:col>
      <xdr:colOff>0</xdr:colOff>
      <xdr:row>26</xdr:row>
      <xdr:rowOff>0</xdr:rowOff>
    </xdr:from>
    <xdr:to>
      <xdr:col>6</xdr:col>
      <xdr:colOff>95250</xdr:colOff>
      <xdr:row>27</xdr:row>
      <xdr:rowOff>0</xdr:rowOff>
    </xdr:to>
    <xdr:sp macro="" textlink="">
      <xdr:nvSpPr>
        <xdr:cNvPr id="7" name="Right Brace 6"/>
        <xdr:cNvSpPr/>
      </xdr:nvSpPr>
      <xdr:spPr>
        <a:xfrm>
          <a:off x="4381500" y="4838700"/>
          <a:ext cx="95250" cy="228600"/>
        </a:xfrm>
        <a:prstGeom prst="rightBrace">
          <a:avLst>
            <a:gd name="adj1" fmla="val 32142"/>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6</xdr:col>
      <xdr:colOff>0</xdr:colOff>
      <xdr:row>26</xdr:row>
      <xdr:rowOff>0</xdr:rowOff>
    </xdr:from>
    <xdr:to>
      <xdr:col>6</xdr:col>
      <xdr:colOff>95250</xdr:colOff>
      <xdr:row>27</xdr:row>
      <xdr:rowOff>0</xdr:rowOff>
    </xdr:to>
    <xdr:sp macro="" textlink="">
      <xdr:nvSpPr>
        <xdr:cNvPr id="8" name="Right Brace 7"/>
        <xdr:cNvSpPr/>
      </xdr:nvSpPr>
      <xdr:spPr>
        <a:xfrm>
          <a:off x="4381500" y="4838700"/>
          <a:ext cx="95250" cy="228600"/>
        </a:xfrm>
        <a:prstGeom prst="rightBrace">
          <a:avLst>
            <a:gd name="adj1" fmla="val 32142"/>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6</xdr:col>
      <xdr:colOff>0</xdr:colOff>
      <xdr:row>29</xdr:row>
      <xdr:rowOff>0</xdr:rowOff>
    </xdr:from>
    <xdr:to>
      <xdr:col>6</xdr:col>
      <xdr:colOff>95250</xdr:colOff>
      <xdr:row>30</xdr:row>
      <xdr:rowOff>9525</xdr:rowOff>
    </xdr:to>
    <xdr:sp macro="" textlink="">
      <xdr:nvSpPr>
        <xdr:cNvPr id="9" name="Right Brace 8"/>
        <xdr:cNvSpPr/>
      </xdr:nvSpPr>
      <xdr:spPr>
        <a:xfrm>
          <a:off x="4381500" y="5448300"/>
          <a:ext cx="95250" cy="238125"/>
        </a:xfrm>
        <a:prstGeom prst="rightBrace">
          <a:avLst>
            <a:gd name="adj1" fmla="val 32142"/>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6</xdr:col>
      <xdr:colOff>600075</xdr:colOff>
      <xdr:row>30</xdr:row>
      <xdr:rowOff>66675</xdr:rowOff>
    </xdr:from>
    <xdr:to>
      <xdr:col>14</xdr:col>
      <xdr:colOff>142875</xdr:colOff>
      <xdr:row>31</xdr:row>
      <xdr:rowOff>152400</xdr:rowOff>
    </xdr:to>
    <xdr:sp macro="" textlink="">
      <xdr:nvSpPr>
        <xdr:cNvPr id="10" name="Line Callout 2 9"/>
        <xdr:cNvSpPr/>
      </xdr:nvSpPr>
      <xdr:spPr>
        <a:xfrm>
          <a:off x="4981575" y="5743575"/>
          <a:ext cx="4419600" cy="276225"/>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Value of long position during life of contract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t</a:t>
          </a:r>
          <a:r>
            <a:rPr lang="en-US" sz="1100" baseline="0">
              <a:solidFill>
                <a:sysClr val="windowText" lastClr="000000"/>
              </a:solidFill>
              <a:effectLst/>
              <a:latin typeface="+mn-lt"/>
              <a:ea typeface="+mn-ea"/>
              <a:cs typeface="+mn-cs"/>
            </a:rPr>
            <a:t> - PVD</a:t>
          </a:r>
          <a:r>
            <a:rPr lang="en-US" sz="1100" baseline="-25000">
              <a:solidFill>
                <a:sysClr val="windowText" lastClr="000000"/>
              </a:solidFill>
              <a:effectLst/>
              <a:latin typeface="+mn-lt"/>
              <a:ea typeface="+mn-ea"/>
              <a:cs typeface="+mn-cs"/>
            </a:rPr>
            <a:t>t</a:t>
          </a:r>
          <a:r>
            <a:rPr lang="en-US" sz="1100" baseline="0">
              <a:solidFill>
                <a:sysClr val="windowText" lastClr="000000"/>
              </a:solidFill>
              <a:effectLst/>
              <a:latin typeface="+mn-lt"/>
              <a:ea typeface="+mn-ea"/>
              <a:cs typeface="+mn-cs"/>
            </a:rPr>
            <a:t>) - [FP/(1 + R</a:t>
          </a:r>
          <a:r>
            <a:rPr lang="en-US" sz="1100" baseline="-25000">
              <a:solidFill>
                <a:sysClr val="windowText" lastClr="000000"/>
              </a:solidFill>
              <a:effectLst/>
              <a:latin typeface="+mn-lt"/>
              <a:ea typeface="+mn-ea"/>
              <a:cs typeface="+mn-cs"/>
            </a:rPr>
            <a:t>f</a:t>
          </a:r>
          <a:r>
            <a:rPr lang="en-US" sz="1100" baseline="0">
              <a:solidFill>
                <a:sysClr val="windowText" lastClr="000000"/>
              </a:solidFill>
              <a:effectLst/>
              <a:latin typeface="+mn-lt"/>
              <a:ea typeface="+mn-ea"/>
              <a:cs typeface="+mn-cs"/>
            </a:rPr>
            <a:t>)</a:t>
          </a:r>
          <a:r>
            <a:rPr lang="en-US" sz="1100" baseline="30000">
              <a:solidFill>
                <a:sysClr val="windowText" lastClr="000000"/>
              </a:solidFill>
              <a:effectLst/>
              <a:latin typeface="+mn-lt"/>
              <a:ea typeface="+mn-ea"/>
              <a:cs typeface="+mn-cs"/>
            </a:rPr>
            <a:t>T-t</a:t>
          </a:r>
          <a:r>
            <a:rPr lang="en-US" sz="1100" baseline="0">
              <a:solidFill>
                <a:sysClr val="windowText" lastClr="000000"/>
              </a:solidFill>
              <a:effectLst/>
              <a:latin typeface="+mn-lt"/>
              <a:ea typeface="+mn-ea"/>
              <a:cs typeface="+mn-cs"/>
            </a:rPr>
            <a:t>]</a:t>
          </a:r>
          <a:endParaRPr lang="en-IN" baseline="0">
            <a:solidFill>
              <a:sysClr val="windowText" lastClr="000000"/>
            </a:solidFill>
            <a:effectLst/>
          </a:endParaRPr>
        </a:p>
      </xdr:txBody>
    </xdr:sp>
    <xdr:clientData/>
  </xdr:twoCellAnchor>
  <xdr:twoCellAnchor>
    <xdr:from>
      <xdr:col>6</xdr:col>
      <xdr:colOff>590550</xdr:colOff>
      <xdr:row>34</xdr:row>
      <xdr:rowOff>47625</xdr:rowOff>
    </xdr:from>
    <xdr:to>
      <xdr:col>14</xdr:col>
      <xdr:colOff>133350</xdr:colOff>
      <xdr:row>35</xdr:row>
      <xdr:rowOff>95250</xdr:rowOff>
    </xdr:to>
    <xdr:sp macro="" textlink="">
      <xdr:nvSpPr>
        <xdr:cNvPr id="11" name="Line Callout 2 10"/>
        <xdr:cNvSpPr/>
      </xdr:nvSpPr>
      <xdr:spPr>
        <a:xfrm>
          <a:off x="4972050" y="6486525"/>
          <a:ext cx="4419600" cy="238125"/>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Forward Price</a:t>
          </a:r>
          <a:r>
            <a:rPr lang="en-US" baseline="0">
              <a:solidFill>
                <a:sysClr val="windowText" lastClr="000000"/>
              </a:solidFill>
              <a:effectLst/>
            </a:rPr>
            <a:t> FP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0</a:t>
          </a:r>
          <a:r>
            <a:rPr lang="en-US" sz="1100" baseline="0">
              <a:solidFill>
                <a:sysClr val="windowText" lastClr="000000"/>
              </a:solidFill>
              <a:effectLst/>
              <a:latin typeface="+mn-lt"/>
              <a:ea typeface="+mn-ea"/>
              <a:cs typeface="+mn-cs"/>
            </a:rPr>
            <a:t> x e</a:t>
          </a:r>
          <a:r>
            <a:rPr lang="en-US" sz="1100" baseline="30000">
              <a:solidFill>
                <a:sysClr val="windowText" lastClr="000000"/>
              </a:solidFill>
              <a:effectLst/>
              <a:latin typeface="+mn-lt"/>
              <a:ea typeface="+mn-ea"/>
              <a:cs typeface="+mn-cs"/>
            </a:rPr>
            <a:t>(Rf  - </a:t>
          </a:r>
          <a:r>
            <a:rPr lang="el-GR" sz="1100" baseline="30000">
              <a:solidFill>
                <a:sysClr val="windowText" lastClr="000000"/>
              </a:solidFill>
              <a:effectLst/>
              <a:latin typeface="+mn-lt"/>
              <a:ea typeface="+mn-ea"/>
              <a:cs typeface="+mn-cs"/>
            </a:rPr>
            <a:t>δ</a:t>
          </a:r>
          <a:r>
            <a:rPr lang="en-US" sz="1100" baseline="30000">
              <a:solidFill>
                <a:sysClr val="windowText" lastClr="000000"/>
              </a:solidFill>
              <a:effectLst/>
              <a:latin typeface="+mn-lt"/>
              <a:ea typeface="+mn-ea"/>
              <a:cs typeface="+mn-cs"/>
            </a:rPr>
            <a:t>)T</a:t>
          </a:r>
          <a:endParaRPr lang="en-IN" baseline="30000">
            <a:solidFill>
              <a:sysClr val="windowText" lastClr="000000"/>
            </a:solidFill>
            <a:effectLst/>
          </a:endParaRPr>
        </a:p>
      </xdr:txBody>
    </xdr:sp>
    <xdr:clientData/>
  </xdr:twoCellAnchor>
  <xdr:twoCellAnchor>
    <xdr:from>
      <xdr:col>6</xdr:col>
      <xdr:colOff>600075</xdr:colOff>
      <xdr:row>36</xdr:row>
      <xdr:rowOff>66675</xdr:rowOff>
    </xdr:from>
    <xdr:to>
      <xdr:col>14</xdr:col>
      <xdr:colOff>142875</xdr:colOff>
      <xdr:row>37</xdr:row>
      <xdr:rowOff>180975</xdr:rowOff>
    </xdr:to>
    <xdr:sp macro="" textlink="">
      <xdr:nvSpPr>
        <xdr:cNvPr id="12" name="Line Callout 2 11"/>
        <xdr:cNvSpPr/>
      </xdr:nvSpPr>
      <xdr:spPr>
        <a:xfrm>
          <a:off x="4981575" y="6886575"/>
          <a:ext cx="4419600" cy="304800"/>
        </a:xfrm>
        <a:prstGeom prst="borderCallout2">
          <a:avLst>
            <a:gd name="adj1" fmla="val 29984"/>
            <a:gd name="adj2" fmla="val 373"/>
            <a:gd name="adj3" fmla="val 29525"/>
            <a:gd name="adj4" fmla="val -7995"/>
            <a:gd name="adj5" fmla="val 10122"/>
            <a:gd name="adj6" fmla="val -13534"/>
          </a:avLst>
        </a:prstGeom>
        <a:solidFill>
          <a:schemeClr val="bg1"/>
        </a:solidFill>
        <a:ln w="12700">
          <a:solidFill>
            <a:srgbClr val="4F81BD"/>
          </a:solidFill>
        </a:ln>
        <a:effectLst>
          <a:outerShdw blurRad="88900" dist="381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Value of long position during life of contract </a:t>
          </a:r>
          <a:r>
            <a:rPr lang="en-IN" baseline="0">
              <a:solidFill>
                <a:sysClr val="windowText" lastClr="000000"/>
              </a:solidFill>
              <a:effectLst/>
            </a:rPr>
            <a:t>= (</a:t>
          </a:r>
          <a:r>
            <a:rPr lang="en-US" sz="1100">
              <a:solidFill>
                <a:sysClr val="windowText" lastClr="000000"/>
              </a:solidFill>
              <a:effectLst/>
              <a:latin typeface="+mn-lt"/>
              <a:ea typeface="+mn-ea"/>
              <a:cs typeface="+mn-cs"/>
            </a:rPr>
            <a:t>S</a:t>
          </a:r>
          <a:r>
            <a:rPr lang="en-US" sz="1100" baseline="-25000">
              <a:solidFill>
                <a:sysClr val="windowText" lastClr="000000"/>
              </a:solidFill>
              <a:effectLst/>
              <a:latin typeface="+mn-lt"/>
              <a:ea typeface="+mn-ea"/>
              <a:cs typeface="+mn-cs"/>
            </a:rPr>
            <a:t>t </a:t>
          </a:r>
          <a:r>
            <a:rPr lang="en-US" sz="1100" baseline="0">
              <a:solidFill>
                <a:sysClr val="windowText" lastClr="000000"/>
              </a:solidFill>
              <a:effectLst/>
              <a:latin typeface="+mn-lt"/>
              <a:ea typeface="+mn-ea"/>
              <a:cs typeface="+mn-cs"/>
            </a:rPr>
            <a:t>/e</a:t>
          </a:r>
          <a:r>
            <a:rPr lang="el-GR" sz="1100" baseline="30000">
              <a:solidFill>
                <a:sysClr val="windowText" lastClr="000000"/>
              </a:solidFill>
              <a:effectLst/>
              <a:latin typeface="+mn-lt"/>
              <a:ea typeface="+mn-ea"/>
              <a:cs typeface="+mn-cs"/>
            </a:rPr>
            <a:t>δ</a:t>
          </a:r>
          <a:r>
            <a:rPr lang="en-US" sz="1100" baseline="30000">
              <a:solidFill>
                <a:sysClr val="windowText" lastClr="000000"/>
              </a:solidFill>
              <a:effectLst/>
              <a:latin typeface="+mn-lt"/>
              <a:ea typeface="+mn-ea"/>
              <a:cs typeface="+mn-cs"/>
            </a:rPr>
            <a:t>(T-t)</a:t>
          </a:r>
          <a:r>
            <a:rPr lang="en-US" sz="1100" baseline="0">
              <a:solidFill>
                <a:sysClr val="windowText" lastClr="000000"/>
              </a:solidFill>
              <a:effectLst/>
              <a:latin typeface="+mn-lt"/>
              <a:ea typeface="+mn-ea"/>
              <a:cs typeface="+mn-cs"/>
            </a:rPr>
            <a:t> ) - (FP/e</a:t>
          </a:r>
          <a:r>
            <a:rPr lang="en-US" sz="1100" baseline="30000">
              <a:solidFill>
                <a:sysClr val="windowText" lastClr="000000"/>
              </a:solidFill>
              <a:effectLst/>
              <a:latin typeface="+mn-lt"/>
              <a:ea typeface="+mn-ea"/>
              <a:cs typeface="+mn-cs"/>
            </a:rPr>
            <a:t>Rf(T-t)</a:t>
          </a:r>
          <a:r>
            <a:rPr lang="en-US" sz="1100" baseline="0">
              <a:solidFill>
                <a:sysClr val="windowText" lastClr="000000"/>
              </a:solidFill>
              <a:effectLst/>
              <a:latin typeface="+mn-lt"/>
              <a:ea typeface="+mn-ea"/>
              <a:cs typeface="+mn-cs"/>
            </a:rPr>
            <a:t> )</a:t>
          </a:r>
          <a:endParaRPr lang="en-IN" baseline="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D/Documents/Downloads/ExcelLookupFunctionsSeries1-15%20Finish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ISTINE/AppData/Local/Temp/Rar$DI29.6424/exercise-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RISTINE_PC/Desktop/PD/Mizuho/Day7/Ques-Day7-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RISTINE_PC/Desktop/PD/Mizuho/Day7/Answers-Day7-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RISTINE_PC/Desktop/PD/Mizuho/Day5/Ques-Day5-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d/HP%20Laptop/PD/HSBC%20v2/Excel%20Books/Excel/examples%202003/Excel%20ExamplesConverted/Chapter14/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Details"/>
      <sheetName val="Table1"/>
      <sheetName val="VLOOKUP"/>
      <sheetName val="HLOOKUP"/>
      <sheetName val="LOOKUP"/>
      <sheetName val="MATCH"/>
      <sheetName val="INDEX"/>
      <sheetName val="MATCH &amp; INDEX"/>
      <sheetName val="CHOOSE"/>
      <sheetName val="Intersector Operator"/>
    </sheetNames>
    <sheetDataSet>
      <sheetData sheetId="0" refreshError="1"/>
      <sheetData sheetId="1">
        <row r="1">
          <cell r="A1">
            <v>1</v>
          </cell>
          <cell r="B1" t="str">
            <v>Suix</v>
          </cell>
        </row>
        <row r="2">
          <cell r="A2">
            <v>2</v>
          </cell>
          <cell r="B2" t="str">
            <v>Fred</v>
          </cell>
        </row>
        <row r="3">
          <cell r="A3">
            <v>3</v>
          </cell>
          <cell r="B3" t="str">
            <v>Chin</v>
          </cell>
        </row>
        <row r="4">
          <cell r="A4">
            <v>4</v>
          </cell>
          <cell r="B4" t="str">
            <v>Sheliadawn</v>
          </cell>
        </row>
      </sheetData>
      <sheetData sheetId="2">
        <row r="20">
          <cell r="B20" t="str">
            <v>Product 1</v>
          </cell>
        </row>
        <row r="31">
          <cell r="B31" t="str">
            <v>Boom01</v>
          </cell>
        </row>
        <row r="32">
          <cell r="B32" t="str">
            <v>Boom02</v>
          </cell>
        </row>
        <row r="33">
          <cell r="B33" t="str">
            <v>Boom03</v>
          </cell>
        </row>
        <row r="34">
          <cell r="B34" t="str">
            <v>Boom04</v>
          </cell>
        </row>
        <row r="35">
          <cell r="B35" t="str">
            <v>Boom05</v>
          </cell>
        </row>
        <row r="36">
          <cell r="B36" t="str">
            <v>Boom06</v>
          </cell>
        </row>
        <row r="37">
          <cell r="B37" t="str">
            <v>Boom07</v>
          </cell>
        </row>
        <row r="38">
          <cell r="B38" t="str">
            <v>Boom08</v>
          </cell>
        </row>
        <row r="39">
          <cell r="B39" t="str">
            <v>Boom09</v>
          </cell>
        </row>
        <row r="70">
          <cell r="I70">
            <v>0</v>
          </cell>
          <cell r="J70">
            <v>0</v>
          </cell>
          <cell r="K70">
            <v>50000</v>
          </cell>
          <cell r="M70">
            <v>0.15</v>
          </cell>
        </row>
        <row r="71">
          <cell r="I71">
            <v>50001</v>
          </cell>
          <cell r="J71">
            <v>50000</v>
          </cell>
          <cell r="K71">
            <v>75000</v>
          </cell>
          <cell r="L71">
            <v>7500</v>
          </cell>
          <cell r="M71">
            <v>0.25</v>
          </cell>
        </row>
        <row r="72">
          <cell r="I72">
            <v>75001</v>
          </cell>
          <cell r="J72">
            <v>75000</v>
          </cell>
          <cell r="K72">
            <v>100000</v>
          </cell>
          <cell r="L72">
            <v>13750</v>
          </cell>
          <cell r="M72">
            <v>0.34</v>
          </cell>
        </row>
        <row r="73">
          <cell r="I73">
            <v>100001</v>
          </cell>
          <cell r="J73">
            <v>100000</v>
          </cell>
          <cell r="K73">
            <v>335000</v>
          </cell>
          <cell r="L73">
            <v>22250</v>
          </cell>
          <cell r="M73">
            <v>0.39</v>
          </cell>
        </row>
        <row r="74">
          <cell r="I74">
            <v>335001</v>
          </cell>
          <cell r="J74">
            <v>335000</v>
          </cell>
          <cell r="K74">
            <v>10000000</v>
          </cell>
          <cell r="L74">
            <v>113900</v>
          </cell>
          <cell r="M74">
            <v>0.34</v>
          </cell>
        </row>
        <row r="75">
          <cell r="I75">
            <v>10000001</v>
          </cell>
          <cell r="J75">
            <v>10000000</v>
          </cell>
          <cell r="K75">
            <v>15000000</v>
          </cell>
          <cell r="L75">
            <v>3400000.0000000005</v>
          </cell>
          <cell r="M75">
            <v>0.35</v>
          </cell>
        </row>
        <row r="76">
          <cell r="I76">
            <v>15000001</v>
          </cell>
          <cell r="J76">
            <v>15000000</v>
          </cell>
          <cell r="K76">
            <v>18333333</v>
          </cell>
          <cell r="L76">
            <v>5150000</v>
          </cell>
          <cell r="M76">
            <v>0.38</v>
          </cell>
        </row>
        <row r="77">
          <cell r="I77">
            <v>18333334</v>
          </cell>
          <cell r="J77">
            <v>18333333</v>
          </cell>
          <cell r="L77">
            <v>6416666.54</v>
          </cell>
          <cell r="M77">
            <v>0.35</v>
          </cell>
        </row>
      </sheetData>
      <sheetData sheetId="3" refreshError="1"/>
      <sheetData sheetId="4" refreshError="1"/>
      <sheetData sheetId="5" refreshError="1"/>
      <sheetData sheetId="6" refreshError="1"/>
      <sheetData sheetId="7" refreshError="1"/>
      <sheetData sheetId="8" refreshError="1"/>
      <sheetData sheetId="9">
        <row r="8">
          <cell r="E8">
            <v>2709</v>
          </cell>
          <cell r="F8">
            <v>1623</v>
          </cell>
        </row>
        <row r="9">
          <cell r="E9">
            <v>3629</v>
          </cell>
          <cell r="F9">
            <v>2750</v>
          </cell>
        </row>
        <row r="10">
          <cell r="E10">
            <v>4783</v>
          </cell>
          <cell r="F10">
            <v>3708</v>
          </cell>
        </row>
        <row r="11">
          <cell r="C11">
            <v>7659</v>
          </cell>
          <cell r="D11">
            <v>6812</v>
          </cell>
          <cell r="E11">
            <v>5626</v>
          </cell>
          <cell r="F11">
            <v>5000</v>
          </cell>
          <cell r="G11">
            <v>3650</v>
          </cell>
        </row>
        <row r="12">
          <cell r="C12">
            <v>8816</v>
          </cell>
          <cell r="D12">
            <v>7938</v>
          </cell>
          <cell r="E12">
            <v>6596</v>
          </cell>
          <cell r="F12">
            <v>5864</v>
          </cell>
          <cell r="G12">
            <v>4679</v>
          </cell>
        </row>
        <row r="13">
          <cell r="E13">
            <v>7992</v>
          </cell>
          <cell r="F13">
            <v>6900</v>
          </cell>
        </row>
        <row r="14">
          <cell r="E14">
            <v>8761</v>
          </cell>
          <cell r="F14">
            <v>7914</v>
          </cell>
        </row>
        <row r="15">
          <cell r="E15">
            <v>9782</v>
          </cell>
          <cell r="F15">
            <v>8736</v>
          </cell>
        </row>
        <row r="16">
          <cell r="E16">
            <v>10937</v>
          </cell>
          <cell r="F16">
            <v>9746</v>
          </cell>
        </row>
        <row r="17">
          <cell r="E17">
            <v>11732</v>
          </cell>
          <cell r="F17">
            <v>10792</v>
          </cell>
        </row>
        <row r="18">
          <cell r="E18">
            <v>12904</v>
          </cell>
          <cell r="F18">
            <v>11667</v>
          </cell>
        </row>
        <row r="19">
          <cell r="E19">
            <v>13840</v>
          </cell>
          <cell r="F19">
            <v>12792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ting"/>
      <sheetName val="Any-Column Lookup"/>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I"/>
      <sheetName val="DJan"/>
      <sheetName val="DFeb"/>
      <sheetName val="DMar"/>
      <sheetName val="DConsolidated"/>
      <sheetName val="E"/>
      <sheetName val="G"/>
      <sheetName val="H"/>
      <sheetName val="I"/>
      <sheetName val="J"/>
      <sheetName val="J-I"/>
      <sheetName val="J-II"/>
      <sheetName val="J-III"/>
      <sheetName val="J-IV"/>
      <sheetName val="J-V"/>
    </sheetNames>
    <sheetDataSet>
      <sheetData sheetId="0" refreshError="1"/>
      <sheetData sheetId="1" refreshError="1"/>
      <sheetData sheetId="2" refreshError="1"/>
      <sheetData sheetId="3">
        <row r="3">
          <cell r="K3" t="str">
            <v>Jan</v>
          </cell>
        </row>
        <row r="4">
          <cell r="K4" t="str">
            <v>Feb</v>
          </cell>
        </row>
        <row r="5">
          <cell r="K5" t="str">
            <v>Mar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D-I"/>
      <sheetName val="DJan"/>
      <sheetName val="DFeb"/>
      <sheetName val="DMar"/>
      <sheetName val="DConsolidated"/>
      <sheetName val="E"/>
      <sheetName val="G"/>
      <sheetName val="H"/>
      <sheetName val="I"/>
      <sheetName val="J"/>
      <sheetName val="J-I"/>
      <sheetName val="J-II"/>
      <sheetName val="J-III"/>
      <sheetName val="J-IV"/>
      <sheetName val="J-V"/>
    </sheetNames>
    <sheetDataSet>
      <sheetData sheetId="0" refreshError="1"/>
      <sheetData sheetId="1" refreshError="1"/>
      <sheetData sheetId="2">
        <row r="3">
          <cell r="G3" t="str">
            <v>Bombay</v>
          </cell>
          <cell r="I3" t="str">
            <v>FRM Comprehensive</v>
          </cell>
        </row>
        <row r="4">
          <cell r="G4" t="str">
            <v>Delhi</v>
          </cell>
          <cell r="I4" t="str">
            <v>CFA Comprehensive</v>
          </cell>
        </row>
        <row r="5">
          <cell r="G5" t="str">
            <v>Bangalore</v>
          </cell>
          <cell r="I5" t="str">
            <v>VisualizeFRM</v>
          </cell>
        </row>
        <row r="6">
          <cell r="G6" t="str">
            <v>Singapore</v>
          </cell>
          <cell r="I6" t="str">
            <v>Corporate Training</v>
          </cell>
        </row>
        <row r="7">
          <cell r="G7" t="str">
            <v>Online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K Answer"/>
      <sheetName val="K Sensitivity"/>
      <sheetName val="K Limits"/>
      <sheetName val="L"/>
      <sheetName val="L-Sol"/>
      <sheetName val="M"/>
      <sheetName val="N"/>
      <sheetName val="O"/>
      <sheetName val="Scroll Bars and Spinners"/>
    </sheetNames>
    <sheetDataSet>
      <sheetData sheetId="0" refreshError="1"/>
      <sheetData sheetId="1" refreshError="1"/>
      <sheetData sheetId="2" refreshError="1"/>
      <sheetData sheetId="3" refreshError="1"/>
      <sheetData sheetId="4"/>
      <sheetData sheetId="5" refreshError="1"/>
      <sheetData sheetId="6"/>
      <sheetData sheetId="7">
        <row r="7">
          <cell r="C7">
            <v>7200</v>
          </cell>
        </row>
      </sheetData>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ture Value"/>
      <sheetName val="Future Value (Data Table)"/>
      <sheetName val="Future Value (2-Inputs)"/>
      <sheetName val="Trend"/>
      <sheetName val="Iterate"/>
      <sheetName val="Correlation"/>
      <sheetName val="Descriptive"/>
      <sheetName val="Histogram"/>
      <sheetName val="Random (Dice Roll)"/>
      <sheetName val="Rank &amp; Percentile"/>
      <sheetName val="Goal Seek"/>
      <sheetName val="Margin"/>
      <sheetName val="Break Even"/>
      <sheetName val="Equations"/>
      <sheetName val="Chart Goal Seek"/>
      <sheetName val="Break Even (Goal Seek)"/>
      <sheetName val="Break Even (Solver)"/>
      <sheetName val="Sheet14"/>
      <sheetName val="Sheet15"/>
      <sheetName val="Sheet16"/>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row r="10">
          <cell r="B10">
            <v>193224.57293287982</v>
          </cell>
          <cell r="C10">
            <v>135149.68966776197</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edupristin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S39"/>
  <sheetViews>
    <sheetView showGridLines="0" tabSelected="1" workbookViewId="0">
      <selection activeCell="E6" sqref="E6:K6"/>
    </sheetView>
  </sheetViews>
  <sheetFormatPr defaultColWidth="0" defaultRowHeight="12.75" customHeight="1" zeroHeight="1" x14ac:dyDescent="0.2"/>
  <cols>
    <col min="1" max="4" width="10.140625" style="38" customWidth="1"/>
    <col min="5" max="11" width="9.140625" style="38" customWidth="1"/>
    <col min="12" max="256" width="0" style="38" hidden="1"/>
    <col min="257" max="267" width="9.140625" style="38" hidden="1" customWidth="1"/>
    <col min="268" max="512" width="0" style="38" hidden="1"/>
    <col min="513" max="523" width="9.140625" style="38" hidden="1" customWidth="1"/>
    <col min="524" max="768" width="0" style="38" hidden="1"/>
    <col min="769" max="779" width="9.140625" style="38" hidden="1" customWidth="1"/>
    <col min="780" max="1024" width="0" style="38" hidden="1"/>
    <col min="1025" max="1035" width="9.140625" style="38" hidden="1" customWidth="1"/>
    <col min="1036" max="1280" width="0" style="38" hidden="1"/>
    <col min="1281" max="1291" width="9.140625" style="38" hidden="1" customWidth="1"/>
    <col min="1292" max="1536" width="0" style="38" hidden="1"/>
    <col min="1537" max="1547" width="9.140625" style="38" hidden="1" customWidth="1"/>
    <col min="1548" max="1792" width="0" style="38" hidden="1"/>
    <col min="1793" max="1803" width="9.140625" style="38" hidden="1" customWidth="1"/>
    <col min="1804" max="2048" width="0" style="38" hidden="1"/>
    <col min="2049" max="2059" width="9.140625" style="38" hidden="1" customWidth="1"/>
    <col min="2060" max="2304" width="0" style="38" hidden="1"/>
    <col min="2305" max="2315" width="9.140625" style="38" hidden="1" customWidth="1"/>
    <col min="2316" max="2560" width="0" style="38" hidden="1"/>
    <col min="2561" max="2571" width="9.140625" style="38" hidden="1" customWidth="1"/>
    <col min="2572" max="2816" width="0" style="38" hidden="1"/>
    <col min="2817" max="2827" width="9.140625" style="38" hidden="1" customWidth="1"/>
    <col min="2828" max="3072" width="0" style="38" hidden="1"/>
    <col min="3073" max="3083" width="9.140625" style="38" hidden="1" customWidth="1"/>
    <col min="3084" max="3328" width="0" style="38" hidden="1"/>
    <col min="3329" max="3339" width="9.140625" style="38" hidden="1" customWidth="1"/>
    <col min="3340" max="3584" width="0" style="38" hidden="1"/>
    <col min="3585" max="3595" width="9.140625" style="38" hidden="1" customWidth="1"/>
    <col min="3596" max="3840" width="0" style="38" hidden="1"/>
    <col min="3841" max="3851" width="9.140625" style="38" hidden="1" customWidth="1"/>
    <col min="3852" max="4096" width="0" style="38" hidden="1"/>
    <col min="4097" max="4107" width="9.140625" style="38" hidden="1" customWidth="1"/>
    <col min="4108" max="4352" width="0" style="38" hidden="1"/>
    <col min="4353" max="4363" width="9.140625" style="38" hidden="1" customWidth="1"/>
    <col min="4364" max="4608" width="0" style="38" hidden="1"/>
    <col min="4609" max="4619" width="9.140625" style="38" hidden="1" customWidth="1"/>
    <col min="4620" max="4864" width="0" style="38" hidden="1"/>
    <col min="4865" max="4875" width="9.140625" style="38" hidden="1" customWidth="1"/>
    <col min="4876" max="5120" width="0" style="38" hidden="1"/>
    <col min="5121" max="5131" width="9.140625" style="38" hidden="1" customWidth="1"/>
    <col min="5132" max="5376" width="0" style="38" hidden="1"/>
    <col min="5377" max="5387" width="9.140625" style="38" hidden="1" customWidth="1"/>
    <col min="5388" max="5632" width="0" style="38" hidden="1"/>
    <col min="5633" max="5643" width="9.140625" style="38" hidden="1" customWidth="1"/>
    <col min="5644" max="5888" width="0" style="38" hidden="1"/>
    <col min="5889" max="5899" width="9.140625" style="38" hidden="1" customWidth="1"/>
    <col min="5900" max="6144" width="0" style="38" hidden="1"/>
    <col min="6145" max="6155" width="9.140625" style="38" hidden="1" customWidth="1"/>
    <col min="6156" max="6400" width="0" style="38" hidden="1"/>
    <col min="6401" max="6411" width="9.140625" style="38" hidden="1" customWidth="1"/>
    <col min="6412" max="6656" width="0" style="38" hidden="1"/>
    <col min="6657" max="6667" width="9.140625" style="38" hidden="1" customWidth="1"/>
    <col min="6668" max="6912" width="0" style="38" hidden="1"/>
    <col min="6913" max="6923" width="9.140625" style="38" hidden="1" customWidth="1"/>
    <col min="6924" max="7168" width="0" style="38" hidden="1"/>
    <col min="7169" max="7179" width="9.140625" style="38" hidden="1" customWidth="1"/>
    <col min="7180" max="7424" width="0" style="38" hidden="1"/>
    <col min="7425" max="7435" width="9.140625" style="38" hidden="1" customWidth="1"/>
    <col min="7436" max="7680" width="0" style="38" hidden="1"/>
    <col min="7681" max="7691" width="9.140625" style="38" hidden="1" customWidth="1"/>
    <col min="7692" max="7936" width="0" style="38" hidden="1"/>
    <col min="7937" max="7947" width="9.140625" style="38" hidden="1" customWidth="1"/>
    <col min="7948" max="8192" width="0" style="38" hidden="1"/>
    <col min="8193" max="8203" width="9.140625" style="38" hidden="1" customWidth="1"/>
    <col min="8204" max="8448" width="0" style="38" hidden="1"/>
    <col min="8449" max="8459" width="9.140625" style="38" hidden="1" customWidth="1"/>
    <col min="8460" max="8704" width="0" style="38" hidden="1"/>
    <col min="8705" max="8715" width="9.140625" style="38" hidden="1" customWidth="1"/>
    <col min="8716" max="8960" width="0" style="38" hidden="1"/>
    <col min="8961" max="8971" width="9.140625" style="38" hidden="1" customWidth="1"/>
    <col min="8972" max="9216" width="0" style="38" hidden="1"/>
    <col min="9217" max="9227" width="9.140625" style="38" hidden="1" customWidth="1"/>
    <col min="9228" max="9472" width="0" style="38" hidden="1"/>
    <col min="9473" max="9483" width="9.140625" style="38" hidden="1" customWidth="1"/>
    <col min="9484" max="9728" width="0" style="38" hidden="1"/>
    <col min="9729" max="9739" width="9.140625" style="38" hidden="1" customWidth="1"/>
    <col min="9740" max="9984" width="0" style="38" hidden="1"/>
    <col min="9985" max="9995" width="9.140625" style="38" hidden="1" customWidth="1"/>
    <col min="9996" max="10240" width="0" style="38" hidden="1"/>
    <col min="10241" max="10251" width="9.140625" style="38" hidden="1" customWidth="1"/>
    <col min="10252" max="10496" width="0" style="38" hidden="1"/>
    <col min="10497" max="10507" width="9.140625" style="38" hidden="1" customWidth="1"/>
    <col min="10508" max="10752" width="0" style="38" hidden="1"/>
    <col min="10753" max="10763" width="9.140625" style="38" hidden="1" customWidth="1"/>
    <col min="10764" max="11008" width="0" style="38" hidden="1"/>
    <col min="11009" max="11019" width="9.140625" style="38" hidden="1" customWidth="1"/>
    <col min="11020" max="11264" width="0" style="38" hidden="1"/>
    <col min="11265" max="11275" width="9.140625" style="38" hidden="1" customWidth="1"/>
    <col min="11276" max="11520" width="0" style="38" hidden="1"/>
    <col min="11521" max="11531" width="9.140625" style="38" hidden="1" customWidth="1"/>
    <col min="11532" max="11776" width="0" style="38" hidden="1"/>
    <col min="11777" max="11787" width="9.140625" style="38" hidden="1" customWidth="1"/>
    <col min="11788" max="12032" width="0" style="38" hidden="1"/>
    <col min="12033" max="12043" width="9.140625" style="38" hidden="1" customWidth="1"/>
    <col min="12044" max="12288" width="0" style="38" hidden="1"/>
    <col min="12289" max="12299" width="9.140625" style="38" hidden="1" customWidth="1"/>
    <col min="12300" max="12544" width="0" style="38" hidden="1"/>
    <col min="12545" max="12555" width="9.140625" style="38" hidden="1" customWidth="1"/>
    <col min="12556" max="12800" width="0" style="38" hidden="1"/>
    <col min="12801" max="12811" width="9.140625" style="38" hidden="1" customWidth="1"/>
    <col min="12812" max="13056" width="0" style="38" hidden="1"/>
    <col min="13057" max="13067" width="9.140625" style="38" hidden="1" customWidth="1"/>
    <col min="13068" max="13312" width="0" style="38" hidden="1"/>
    <col min="13313" max="13323" width="9.140625" style="38" hidden="1" customWidth="1"/>
    <col min="13324" max="13568" width="0" style="38" hidden="1"/>
    <col min="13569" max="13579" width="9.140625" style="38" hidden="1" customWidth="1"/>
    <col min="13580" max="13824" width="0" style="38" hidden="1"/>
    <col min="13825" max="13835" width="9.140625" style="38" hidden="1" customWidth="1"/>
    <col min="13836" max="14080" width="0" style="38" hidden="1"/>
    <col min="14081" max="14091" width="9.140625" style="38" hidden="1" customWidth="1"/>
    <col min="14092" max="14336" width="0" style="38" hidden="1"/>
    <col min="14337" max="14347" width="9.140625" style="38" hidden="1" customWidth="1"/>
    <col min="14348" max="14592" width="0" style="38" hidden="1"/>
    <col min="14593" max="14603" width="9.140625" style="38" hidden="1" customWidth="1"/>
    <col min="14604" max="14848" width="0" style="38" hidden="1"/>
    <col min="14849" max="14859" width="9.140625" style="38" hidden="1" customWidth="1"/>
    <col min="14860" max="15104" width="0" style="38" hidden="1"/>
    <col min="15105" max="15115" width="9.140625" style="38" hidden="1" customWidth="1"/>
    <col min="15116" max="15360" width="0" style="38" hidden="1"/>
    <col min="15361" max="15371" width="9.140625" style="38" hidden="1" customWidth="1"/>
    <col min="15372" max="15616" width="0" style="38" hidden="1"/>
    <col min="15617" max="15627" width="9.140625" style="38" hidden="1" customWidth="1"/>
    <col min="15628" max="15872" width="0" style="38" hidden="1"/>
    <col min="15873" max="15883" width="9.140625" style="38" hidden="1" customWidth="1"/>
    <col min="15884" max="16128" width="0" style="38" hidden="1"/>
    <col min="16129" max="16139" width="9.140625" style="38" hidden="1" customWidth="1"/>
    <col min="16140" max="16384" width="0" style="38" hidden="1"/>
  </cols>
  <sheetData>
    <row r="1" spans="1:11" x14ac:dyDescent="0.2">
      <c r="A1" s="34"/>
      <c r="B1" s="35"/>
      <c r="C1" s="35"/>
      <c r="D1" s="35"/>
      <c r="E1" s="35"/>
      <c r="F1" s="36"/>
      <c r="G1" s="35"/>
      <c r="H1" s="35"/>
      <c r="I1" s="35"/>
      <c r="J1" s="35"/>
      <c r="K1" s="37"/>
    </row>
    <row r="2" spans="1:11" ht="140.1" customHeight="1" x14ac:dyDescent="0.2">
      <c r="A2" s="39"/>
      <c r="B2" s="40"/>
      <c r="C2" s="40"/>
      <c r="D2" s="40"/>
      <c r="E2" s="40"/>
      <c r="F2" s="40"/>
      <c r="G2" s="40"/>
      <c r="I2" s="40"/>
      <c r="J2" s="40"/>
      <c r="K2" s="41"/>
    </row>
    <row r="3" spans="1:11" s="45" customFormat="1" ht="23.25" x14ac:dyDescent="0.25">
      <c r="A3" s="42"/>
      <c r="B3" s="43"/>
      <c r="C3" s="43"/>
      <c r="D3" s="43"/>
      <c r="E3" s="116" t="s">
        <v>12</v>
      </c>
      <c r="F3" s="116"/>
      <c r="G3" s="116"/>
      <c r="H3" s="116"/>
      <c r="I3" s="116"/>
      <c r="J3" s="116"/>
      <c r="K3" s="116"/>
    </row>
    <row r="4" spans="1:11" s="45" customFormat="1" ht="15" x14ac:dyDescent="0.25">
      <c r="A4" s="42"/>
      <c r="B4" s="43"/>
      <c r="C4" s="43"/>
      <c r="D4" s="44"/>
      <c r="E4" s="117" t="s">
        <v>13</v>
      </c>
      <c r="F4" s="117"/>
      <c r="G4" s="117"/>
      <c r="H4" s="117"/>
      <c r="I4" s="117"/>
      <c r="J4" s="117"/>
      <c r="K4" s="117"/>
    </row>
    <row r="5" spans="1:11" s="45" customFormat="1" ht="15" x14ac:dyDescent="0.25">
      <c r="A5" s="42"/>
      <c r="B5" s="43"/>
      <c r="C5" s="43"/>
      <c r="D5" s="44"/>
      <c r="E5" s="63"/>
      <c r="F5" s="63"/>
      <c r="G5" s="63"/>
      <c r="H5" s="63"/>
      <c r="I5" s="63"/>
      <c r="J5" s="63"/>
      <c r="K5" s="63"/>
    </row>
    <row r="6" spans="1:11" s="45" customFormat="1" ht="24.75" customHeight="1" x14ac:dyDescent="0.25">
      <c r="A6" s="42"/>
      <c r="B6" s="43"/>
      <c r="C6" s="43"/>
      <c r="D6" s="44"/>
      <c r="E6" s="118" t="s">
        <v>75</v>
      </c>
      <c r="F6" s="118"/>
      <c r="G6" s="118"/>
      <c r="H6" s="118"/>
      <c r="I6" s="118"/>
      <c r="J6" s="118"/>
      <c r="K6" s="118"/>
    </row>
    <row r="7" spans="1:11" s="45" customFormat="1" ht="22.5" customHeight="1" x14ac:dyDescent="0.25">
      <c r="A7" s="42"/>
      <c r="B7" s="43"/>
      <c r="C7" s="43"/>
      <c r="E7" s="63" t="s">
        <v>76</v>
      </c>
      <c r="F7" s="63"/>
      <c r="G7" s="63"/>
      <c r="H7" s="63"/>
      <c r="I7" s="63"/>
      <c r="J7" s="63"/>
      <c r="K7" s="63"/>
    </row>
    <row r="8" spans="1:11" s="45" customFormat="1" ht="26.25" customHeight="1" x14ac:dyDescent="0.25">
      <c r="A8" s="42"/>
      <c r="B8" s="43"/>
      <c r="C8" s="43"/>
      <c r="D8" s="44"/>
      <c r="E8" s="119" t="s">
        <v>77</v>
      </c>
      <c r="F8" s="117"/>
      <c r="G8" s="117"/>
      <c r="H8" s="117"/>
      <c r="I8" s="117"/>
      <c r="J8" s="117"/>
      <c r="K8" s="117"/>
    </row>
    <row r="9" spans="1:11" s="45" customFormat="1" ht="17.25" customHeight="1" x14ac:dyDescent="0.25">
      <c r="A9" s="42"/>
      <c r="B9" s="43"/>
      <c r="C9" s="43"/>
      <c r="E9" s="120" t="s">
        <v>80</v>
      </c>
      <c r="F9" s="120"/>
      <c r="G9" s="120"/>
      <c r="H9" s="120"/>
      <c r="I9" s="120"/>
      <c r="J9" s="120"/>
      <c r="K9" s="120"/>
    </row>
    <row r="10" spans="1:11" s="45" customFormat="1" x14ac:dyDescent="0.25">
      <c r="A10" s="42"/>
      <c r="B10" s="43"/>
      <c r="C10" s="43"/>
      <c r="E10" s="43"/>
      <c r="F10" s="43"/>
      <c r="G10" s="43"/>
      <c r="H10" s="43"/>
      <c r="I10" s="43"/>
      <c r="J10" s="43"/>
      <c r="K10" s="43"/>
    </row>
    <row r="11" spans="1:11" s="45" customFormat="1" ht="76.5" customHeight="1" x14ac:dyDescent="0.25">
      <c r="A11" s="42"/>
      <c r="B11" s="43"/>
      <c r="C11" s="43"/>
      <c r="D11" s="43"/>
      <c r="E11" s="121" t="s">
        <v>78</v>
      </c>
      <c r="F11" s="121"/>
      <c r="G11" s="121"/>
      <c r="H11" s="121"/>
      <c r="I11" s="121"/>
      <c r="J11" s="121"/>
      <c r="K11" s="121"/>
    </row>
    <row r="12" spans="1:11" s="45" customFormat="1" ht="15" x14ac:dyDescent="0.25">
      <c r="A12" s="42"/>
      <c r="B12" s="43"/>
      <c r="C12" s="43"/>
      <c r="E12" s="46"/>
      <c r="F12" s="46"/>
      <c r="G12" s="46"/>
      <c r="H12" s="46"/>
      <c r="I12" s="46"/>
      <c r="J12" s="47"/>
      <c r="K12" s="47"/>
    </row>
    <row r="13" spans="1:11" s="45" customFormat="1" ht="33" customHeight="1" x14ac:dyDescent="0.25">
      <c r="A13" s="42"/>
      <c r="B13" s="43"/>
      <c r="C13" s="43"/>
      <c r="D13" s="43"/>
      <c r="E13" s="115" t="s">
        <v>79</v>
      </c>
      <c r="F13" s="115"/>
      <c r="G13" s="115"/>
      <c r="H13" s="115"/>
      <c r="I13" s="115"/>
      <c r="J13" s="115"/>
      <c r="K13" s="115"/>
    </row>
    <row r="14" spans="1:11" s="45" customFormat="1" x14ac:dyDescent="0.25">
      <c r="A14" s="42"/>
      <c r="B14" s="43"/>
      <c r="C14" s="43"/>
      <c r="D14" s="43"/>
      <c r="E14" s="43"/>
      <c r="F14" s="43"/>
      <c r="G14" s="43"/>
      <c r="H14" s="43"/>
      <c r="I14" s="43"/>
      <c r="J14" s="43"/>
      <c r="K14" s="65"/>
    </row>
    <row r="15" spans="1:11" s="45" customFormat="1" ht="15" x14ac:dyDescent="0.25">
      <c r="A15" s="42"/>
      <c r="B15" s="43"/>
      <c r="C15" s="43"/>
      <c r="D15" s="43"/>
      <c r="E15" s="66" t="s">
        <v>14</v>
      </c>
      <c r="F15" s="43"/>
      <c r="G15" s="43"/>
      <c r="I15" s="43"/>
      <c r="J15" s="43"/>
      <c r="K15" s="65"/>
    </row>
    <row r="16" spans="1:11" x14ac:dyDescent="0.2">
      <c r="A16" s="39"/>
      <c r="B16" s="40"/>
      <c r="C16" s="40"/>
      <c r="D16" s="40"/>
      <c r="F16" s="67" t="s">
        <v>15</v>
      </c>
      <c r="G16" s="40"/>
      <c r="I16" s="40"/>
      <c r="J16" s="40"/>
      <c r="K16" s="41"/>
    </row>
    <row r="17" spans="1:11" x14ac:dyDescent="0.2">
      <c r="A17" s="39"/>
      <c r="B17" s="40"/>
      <c r="C17" s="40"/>
      <c r="D17" s="40"/>
      <c r="G17" s="40"/>
      <c r="I17" s="40"/>
      <c r="J17" s="40"/>
      <c r="K17" s="41"/>
    </row>
    <row r="18" spans="1:11" x14ac:dyDescent="0.2">
      <c r="A18" s="48" t="s">
        <v>16</v>
      </c>
      <c r="B18" s="40"/>
      <c r="C18" s="40"/>
      <c r="D18" s="40"/>
      <c r="G18" s="40"/>
      <c r="I18" s="40"/>
      <c r="J18" s="40"/>
      <c r="K18" s="41"/>
    </row>
    <row r="19" spans="1:11" x14ac:dyDescent="0.2">
      <c r="A19" s="49" t="s">
        <v>17</v>
      </c>
      <c r="B19" s="40"/>
      <c r="C19" s="40"/>
      <c r="D19" s="40"/>
      <c r="F19" s="67"/>
      <c r="G19" s="40"/>
      <c r="I19" s="40"/>
      <c r="J19" s="40"/>
      <c r="K19" s="41"/>
    </row>
    <row r="20" spans="1:11" x14ac:dyDescent="0.2">
      <c r="A20" s="49" t="s">
        <v>18</v>
      </c>
      <c r="B20" s="40"/>
      <c r="C20" s="40"/>
      <c r="D20" s="40"/>
      <c r="E20" s="68"/>
      <c r="F20" s="67"/>
      <c r="G20" s="40"/>
      <c r="I20" s="40"/>
      <c r="J20" s="40"/>
      <c r="K20" s="41"/>
    </row>
    <row r="21" spans="1:11" x14ac:dyDescent="0.2">
      <c r="I21" s="40"/>
      <c r="J21" s="40"/>
      <c r="K21" s="41"/>
    </row>
    <row r="22" spans="1:11" hidden="1" x14ac:dyDescent="0.2">
      <c r="B22" s="40"/>
      <c r="C22" s="40"/>
      <c r="D22" s="40"/>
      <c r="E22" s="40"/>
      <c r="F22" s="40"/>
      <c r="G22" s="40"/>
      <c r="I22" s="40"/>
      <c r="J22" s="40"/>
      <c r="K22" s="41"/>
    </row>
    <row r="23" spans="1:11" hidden="1" x14ac:dyDescent="0.2">
      <c r="B23" s="40"/>
      <c r="C23" s="40"/>
      <c r="D23" s="40"/>
      <c r="E23" s="40"/>
      <c r="F23" s="40"/>
      <c r="G23" s="40"/>
      <c r="I23" s="40"/>
      <c r="J23" s="40"/>
      <c r="K23" s="41"/>
    </row>
    <row r="24" spans="1:11" hidden="1" x14ac:dyDescent="0.2">
      <c r="B24" s="40"/>
      <c r="C24" s="40"/>
      <c r="D24" s="40"/>
      <c r="E24" s="40"/>
      <c r="F24" s="40"/>
      <c r="G24" s="40"/>
      <c r="I24" s="40"/>
      <c r="J24" s="40"/>
      <c r="K24" s="41"/>
    </row>
    <row r="25" spans="1:11" ht="12.75" hidden="1" customHeight="1" x14ac:dyDescent="0.2"/>
    <row r="26" spans="1:11" ht="12.75" hidden="1" customHeight="1" x14ac:dyDescent="0.2"/>
    <row r="27" spans="1:11" ht="12.75" hidden="1" customHeight="1" x14ac:dyDescent="0.2"/>
    <row r="28" spans="1:11" ht="12.75" hidden="1" customHeight="1" x14ac:dyDescent="0.2"/>
    <row r="29" spans="1:11" ht="12.75" hidden="1" customHeight="1" x14ac:dyDescent="0.2"/>
    <row r="30" spans="1:11" ht="12.75" hidden="1" customHeight="1" x14ac:dyDescent="0.2"/>
    <row r="31" spans="1:11" ht="12.75" hidden="1" customHeight="1" x14ac:dyDescent="0.2"/>
    <row r="32" spans="1:11"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sheetData>
  <sheetProtection password="CF5A" sheet="1" objects="1" scenarios="1" selectLockedCells="1" selectUnlockedCells="1"/>
  <mergeCells count="7">
    <mergeCell ref="E13:K13"/>
    <mergeCell ref="E3:K3"/>
    <mergeCell ref="E4:K4"/>
    <mergeCell ref="E6:K6"/>
    <mergeCell ref="E8:K8"/>
    <mergeCell ref="E9:K9"/>
    <mergeCell ref="E11:K11"/>
  </mergeCells>
  <hyperlinks>
    <hyperlink ref="F16" r:id="rId1"/>
  </hyperlinks>
  <pageMargins left="0.75" right="0.75" top="1" bottom="1" header="0.5" footer="0.5"/>
  <pageSetup paperSize="9" orientation="portrait" verticalDpi="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showGridLines="0" topLeftCell="A79" workbookViewId="0">
      <selection activeCell="A103" sqref="A103"/>
    </sheetView>
  </sheetViews>
  <sheetFormatPr defaultRowHeight="15" x14ac:dyDescent="0.25"/>
  <cols>
    <col min="1" max="2" width="9.140625" style="12"/>
    <col min="3" max="3" width="11.85546875" style="12" customWidth="1"/>
    <col min="4" max="4" width="10.42578125" style="12" customWidth="1"/>
    <col min="5" max="16384" width="9.140625" style="12"/>
  </cols>
  <sheetData>
    <row r="1" spans="1:1" x14ac:dyDescent="0.25">
      <c r="A1" s="1" t="s">
        <v>0</v>
      </c>
    </row>
    <row r="48" spans="1:1" x14ac:dyDescent="0.25">
      <c r="A48" s="12" t="s">
        <v>19</v>
      </c>
    </row>
    <row r="50" spans="1:4" x14ac:dyDescent="0.25">
      <c r="A50" s="77" t="s">
        <v>1</v>
      </c>
      <c r="B50" s="77"/>
      <c r="C50" s="78" t="s">
        <v>20</v>
      </c>
    </row>
    <row r="51" spans="1:4" x14ac:dyDescent="0.25">
      <c r="A51" s="80" t="s">
        <v>2</v>
      </c>
      <c r="B51" s="79"/>
      <c r="C51" s="81">
        <v>123.84</v>
      </c>
      <c r="D51" s="19"/>
    </row>
    <row r="52" spans="1:4" x14ac:dyDescent="0.25">
      <c r="A52" s="82" t="s">
        <v>3</v>
      </c>
      <c r="B52" s="4"/>
      <c r="C52" s="83">
        <v>125.78</v>
      </c>
      <c r="D52" s="19"/>
    </row>
    <row r="53" spans="1:4" x14ac:dyDescent="0.25">
      <c r="A53" s="84" t="s">
        <v>4</v>
      </c>
      <c r="B53" s="85"/>
      <c r="C53" s="86">
        <v>127.86</v>
      </c>
      <c r="D53" s="19"/>
    </row>
    <row r="56" spans="1:4" x14ac:dyDescent="0.25">
      <c r="A56" s="12" t="s">
        <v>21</v>
      </c>
    </row>
    <row r="58" spans="1:4" x14ac:dyDescent="0.25">
      <c r="A58" s="77" t="s">
        <v>1</v>
      </c>
      <c r="B58" s="77"/>
      <c r="C58" s="78" t="s">
        <v>22</v>
      </c>
    </row>
    <row r="59" spans="1:4" x14ac:dyDescent="0.25">
      <c r="A59" s="3" t="s">
        <v>2</v>
      </c>
      <c r="B59" s="4"/>
      <c r="C59" s="51" t="s">
        <v>23</v>
      </c>
    </row>
    <row r="60" spans="1:4" x14ac:dyDescent="0.25">
      <c r="A60" s="3" t="s">
        <v>3</v>
      </c>
      <c r="B60" s="4"/>
      <c r="C60" s="33" t="s">
        <v>24</v>
      </c>
    </row>
    <row r="61" spans="1:4" x14ac:dyDescent="0.25">
      <c r="A61" s="3" t="s">
        <v>4</v>
      </c>
      <c r="B61" s="4"/>
      <c r="C61" s="52">
        <v>0</v>
      </c>
    </row>
    <row r="64" spans="1:4" x14ac:dyDescent="0.25">
      <c r="A64" s="12" t="s">
        <v>25</v>
      </c>
    </row>
    <row r="66" spans="1:7" x14ac:dyDescent="0.25">
      <c r="A66" s="77" t="s">
        <v>1</v>
      </c>
      <c r="B66" s="77"/>
      <c r="C66" s="78" t="s">
        <v>26</v>
      </c>
    </row>
    <row r="67" spans="1:7" x14ac:dyDescent="0.25">
      <c r="A67" s="3" t="s">
        <v>2</v>
      </c>
      <c r="B67" s="4"/>
      <c r="C67" s="53">
        <v>6.14</v>
      </c>
    </row>
    <row r="68" spans="1:7" x14ac:dyDescent="0.25">
      <c r="A68" s="3" t="s">
        <v>3</v>
      </c>
      <c r="B68" s="4"/>
      <c r="C68" s="54">
        <v>6.6</v>
      </c>
    </row>
    <row r="69" spans="1:7" x14ac:dyDescent="0.25">
      <c r="A69" s="3" t="s">
        <v>4</v>
      </c>
      <c r="B69" s="4"/>
      <c r="C69" s="54">
        <v>5.98</v>
      </c>
    </row>
    <row r="70" spans="1:7" x14ac:dyDescent="0.25">
      <c r="A70" s="7"/>
      <c r="B70" s="7"/>
      <c r="C70" s="20"/>
    </row>
    <row r="72" spans="1:7" x14ac:dyDescent="0.25">
      <c r="A72" s="12" t="s">
        <v>27</v>
      </c>
    </row>
    <row r="74" spans="1:7" x14ac:dyDescent="0.25">
      <c r="A74" s="77" t="s">
        <v>1</v>
      </c>
      <c r="B74" s="77"/>
      <c r="C74" s="78" t="s">
        <v>26</v>
      </c>
      <c r="D74" s="21"/>
      <c r="E74" s="21"/>
      <c r="F74" s="21"/>
      <c r="G74" s="22"/>
    </row>
    <row r="75" spans="1:7" x14ac:dyDescent="0.25">
      <c r="A75" s="3" t="s">
        <v>2</v>
      </c>
      <c r="B75" s="4"/>
      <c r="C75" s="53">
        <v>-3.45</v>
      </c>
      <c r="D75" s="55"/>
      <c r="E75" s="55"/>
      <c r="F75" s="55"/>
      <c r="G75" s="22"/>
    </row>
    <row r="76" spans="1:7" x14ac:dyDescent="0.25">
      <c r="A76" s="3" t="s">
        <v>3</v>
      </c>
      <c r="B76" s="4"/>
      <c r="C76" s="54">
        <v>-2.11</v>
      </c>
      <c r="D76" s="55"/>
      <c r="E76" s="55"/>
      <c r="F76" s="55"/>
      <c r="G76" s="22"/>
    </row>
    <row r="77" spans="1:7" x14ac:dyDescent="0.25">
      <c r="A77" s="3" t="s">
        <v>4</v>
      </c>
      <c r="B77" s="4"/>
      <c r="C77" s="54">
        <v>-2.86</v>
      </c>
      <c r="D77" s="55"/>
      <c r="E77" s="55"/>
      <c r="F77" s="55"/>
      <c r="G77" s="22"/>
    </row>
    <row r="80" spans="1:7" x14ac:dyDescent="0.25">
      <c r="A80" s="12" t="s">
        <v>28</v>
      </c>
    </row>
    <row r="82" spans="1:7" x14ac:dyDescent="0.25">
      <c r="A82" s="2" t="s">
        <v>1</v>
      </c>
      <c r="B82" s="77"/>
      <c r="C82" s="77" t="s">
        <v>26</v>
      </c>
      <c r="D82" s="22"/>
    </row>
    <row r="83" spans="1:7" x14ac:dyDescent="0.25">
      <c r="A83" s="3" t="s">
        <v>2</v>
      </c>
      <c r="B83" s="4"/>
      <c r="C83" s="50">
        <v>8.94</v>
      </c>
      <c r="D83" s="21"/>
      <c r="F83" s="5"/>
    </row>
    <row r="84" spans="1:7" x14ac:dyDescent="0.25">
      <c r="A84" s="3" t="s">
        <v>3</v>
      </c>
      <c r="B84" s="4"/>
      <c r="C84" s="56">
        <v>7.51</v>
      </c>
      <c r="D84" s="20"/>
      <c r="F84" s="6"/>
    </row>
    <row r="85" spans="1:7" x14ac:dyDescent="0.25">
      <c r="A85" s="3" t="s">
        <v>4</v>
      </c>
      <c r="B85" s="4"/>
      <c r="C85" s="56">
        <v>9.49</v>
      </c>
      <c r="D85" s="20"/>
      <c r="F85" s="6"/>
    </row>
    <row r="86" spans="1:7" x14ac:dyDescent="0.25">
      <c r="A86" s="18"/>
      <c r="B86" s="18"/>
      <c r="C86" s="20"/>
      <c r="D86" s="20"/>
      <c r="F86" s="6"/>
    </row>
    <row r="87" spans="1:7" x14ac:dyDescent="0.25">
      <c r="A87" s="18"/>
      <c r="B87" s="18"/>
      <c r="C87" s="8"/>
      <c r="D87" s="8"/>
      <c r="F87" s="6"/>
    </row>
    <row r="88" spans="1:7" x14ac:dyDescent="0.25">
      <c r="A88" s="12" t="s">
        <v>29</v>
      </c>
    </row>
    <row r="89" spans="1:7" x14ac:dyDescent="0.25">
      <c r="A89" s="23"/>
      <c r="B89" s="23"/>
      <c r="C89" s="21"/>
      <c r="F89" s="5"/>
    </row>
    <row r="90" spans="1:7" x14ac:dyDescent="0.25">
      <c r="A90" s="2" t="s">
        <v>1</v>
      </c>
      <c r="B90" s="77"/>
      <c r="C90" s="77" t="s">
        <v>26</v>
      </c>
      <c r="D90" s="57"/>
      <c r="E90" s="57"/>
      <c r="F90" s="57"/>
      <c r="G90" s="57"/>
    </row>
    <row r="91" spans="1:7" x14ac:dyDescent="0.25">
      <c r="A91" s="3" t="s">
        <v>2</v>
      </c>
      <c r="B91" s="58"/>
      <c r="C91" s="87">
        <v>201.56</v>
      </c>
      <c r="D91" s="59"/>
      <c r="E91" s="88"/>
      <c r="F91" s="59"/>
      <c r="G91" s="59"/>
    </row>
    <row r="92" spans="1:7" x14ac:dyDescent="0.25">
      <c r="A92" s="3" t="s">
        <v>3</v>
      </c>
      <c r="B92" s="58"/>
      <c r="C92" s="87">
        <v>212.7</v>
      </c>
      <c r="D92" s="59"/>
      <c r="E92" s="88"/>
      <c r="F92" s="59"/>
      <c r="G92" s="59"/>
    </row>
    <row r="93" spans="1:7" x14ac:dyDescent="0.25">
      <c r="A93" s="3" t="s">
        <v>4</v>
      </c>
      <c r="B93" s="58"/>
      <c r="C93" s="87">
        <v>198.78</v>
      </c>
      <c r="D93" s="59"/>
      <c r="E93" s="88"/>
      <c r="F93" s="59"/>
      <c r="G93" s="59"/>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pane xSplit="4" ySplit="2" topLeftCell="E3" activePane="bottomRight" state="frozen"/>
      <selection pane="topRight" activeCell="D1" sqref="D1"/>
      <selection pane="bottomLeft" activeCell="A3" sqref="A3"/>
      <selection pane="bottomRight" activeCell="H15" sqref="H15"/>
    </sheetView>
  </sheetViews>
  <sheetFormatPr defaultRowHeight="15" x14ac:dyDescent="0.25"/>
  <cols>
    <col min="1" max="3" width="9.140625" style="12"/>
    <col min="4" max="4" width="15.7109375" style="69" customWidth="1"/>
    <col min="5" max="6" width="9.28515625" style="12" customWidth="1"/>
    <col min="7" max="16384" width="9.140625" style="12"/>
  </cols>
  <sheetData>
    <row r="1" spans="1:14" ht="15.75" x14ac:dyDescent="0.25">
      <c r="A1" s="15" t="s">
        <v>5</v>
      </c>
      <c r="B1" s="15"/>
      <c r="C1" s="15"/>
      <c r="D1" s="71"/>
      <c r="E1" s="15"/>
      <c r="F1" s="15"/>
      <c r="G1" s="15"/>
    </row>
    <row r="3" spans="1:14" ht="15.75" x14ac:dyDescent="0.25">
      <c r="A3" s="122" t="s">
        <v>30</v>
      </c>
      <c r="B3" s="123"/>
      <c r="C3" s="123"/>
      <c r="D3" s="124"/>
      <c r="E3" s="9"/>
      <c r="F3" s="9"/>
      <c r="G3" s="10"/>
      <c r="H3" s="22"/>
      <c r="I3" s="22"/>
      <c r="J3" s="22"/>
      <c r="K3" s="22"/>
      <c r="L3" s="22"/>
      <c r="M3" s="22"/>
      <c r="N3" s="22"/>
    </row>
    <row r="4" spans="1:14" x14ac:dyDescent="0.25">
      <c r="A4" s="22"/>
      <c r="B4" s="22"/>
      <c r="C4" s="22"/>
      <c r="D4" s="72"/>
      <c r="E4" s="22"/>
      <c r="F4" s="22"/>
      <c r="G4" s="22"/>
      <c r="H4" s="22"/>
      <c r="I4" s="22"/>
      <c r="J4" s="22"/>
      <c r="K4" s="22"/>
      <c r="L4" s="22"/>
      <c r="M4" s="22"/>
      <c r="N4" s="22"/>
    </row>
    <row r="5" spans="1:14" x14ac:dyDescent="0.25">
      <c r="A5" s="89" t="s">
        <v>31</v>
      </c>
      <c r="B5" s="90"/>
      <c r="C5" s="90"/>
      <c r="D5" s="91"/>
      <c r="E5" s="92">
        <f>6/12</f>
        <v>0.5</v>
      </c>
      <c r="F5" s="22"/>
      <c r="G5" s="22"/>
      <c r="H5" s="22"/>
      <c r="I5" s="22"/>
      <c r="J5" s="22"/>
      <c r="K5" s="22"/>
      <c r="L5" s="22"/>
      <c r="M5" s="22"/>
      <c r="N5" s="22"/>
    </row>
    <row r="6" spans="1:14" ht="18" x14ac:dyDescent="0.35">
      <c r="A6" s="93" t="s">
        <v>32</v>
      </c>
      <c r="B6" s="90"/>
      <c r="C6" s="90"/>
      <c r="D6" s="94"/>
      <c r="E6" s="95">
        <v>120</v>
      </c>
      <c r="F6" s="22"/>
      <c r="G6" s="22"/>
      <c r="H6" s="27"/>
      <c r="I6" s="22"/>
      <c r="J6" s="22"/>
      <c r="K6" s="22"/>
      <c r="L6" s="27"/>
      <c r="M6" s="22"/>
      <c r="N6" s="22"/>
    </row>
    <row r="7" spans="1:14" ht="18" x14ac:dyDescent="0.35">
      <c r="A7" s="93" t="s">
        <v>33</v>
      </c>
      <c r="B7" s="90"/>
      <c r="C7" s="90"/>
      <c r="D7" s="91"/>
      <c r="E7" s="96">
        <v>6.5000000000000002E-2</v>
      </c>
      <c r="F7" s="22"/>
      <c r="G7" s="22"/>
      <c r="H7" s="22"/>
      <c r="I7" s="22"/>
      <c r="J7" s="22"/>
      <c r="K7" s="22"/>
      <c r="L7" s="22"/>
      <c r="M7" s="22"/>
      <c r="N7" s="22"/>
    </row>
    <row r="8" spans="1:14" x14ac:dyDescent="0.25">
      <c r="A8" s="89" t="s">
        <v>34</v>
      </c>
      <c r="B8" s="90"/>
      <c r="C8" s="90"/>
      <c r="D8" s="91"/>
      <c r="E8" s="97">
        <f>3/12</f>
        <v>0.25</v>
      </c>
      <c r="F8" s="22"/>
      <c r="G8" s="22"/>
      <c r="H8" s="22"/>
      <c r="I8" s="22"/>
      <c r="J8" s="22"/>
      <c r="K8" s="22"/>
      <c r="L8" s="22"/>
      <c r="M8" s="22"/>
      <c r="N8" s="22"/>
    </row>
    <row r="9" spans="1:14" ht="18" x14ac:dyDescent="0.35">
      <c r="A9" s="89" t="s">
        <v>35</v>
      </c>
      <c r="B9" s="90"/>
      <c r="C9" s="90"/>
      <c r="D9" s="91"/>
      <c r="E9" s="98">
        <v>128.5</v>
      </c>
      <c r="F9" s="22"/>
      <c r="G9" s="22"/>
      <c r="H9" s="22"/>
      <c r="I9" s="22"/>
      <c r="J9" s="22"/>
      <c r="K9" s="22"/>
      <c r="L9" s="22"/>
      <c r="M9" s="22"/>
      <c r="N9" s="22"/>
    </row>
    <row r="10" spans="1:14" x14ac:dyDescent="0.25">
      <c r="A10" s="29"/>
      <c r="B10" s="22"/>
      <c r="C10" s="22"/>
      <c r="D10" s="72"/>
      <c r="E10" s="31"/>
      <c r="F10" s="22"/>
      <c r="G10" s="22"/>
      <c r="H10" s="22"/>
      <c r="I10" s="22"/>
      <c r="J10" s="22"/>
      <c r="K10" s="22"/>
      <c r="L10" s="22"/>
      <c r="M10" s="22"/>
      <c r="N10" s="22"/>
    </row>
    <row r="11" spans="1:14" x14ac:dyDescent="0.25">
      <c r="A11" s="22"/>
      <c r="B11" s="22"/>
      <c r="C11" s="22"/>
      <c r="D11" s="73"/>
      <c r="E11" s="31"/>
      <c r="F11" s="22"/>
      <c r="G11" s="22"/>
      <c r="H11" s="27"/>
      <c r="I11" s="22"/>
      <c r="J11" s="22"/>
      <c r="K11" s="22"/>
      <c r="L11" s="27"/>
      <c r="M11" s="22"/>
      <c r="N11" s="22"/>
    </row>
    <row r="12" spans="1:14" x14ac:dyDescent="0.25">
      <c r="A12" s="122" t="s">
        <v>36</v>
      </c>
      <c r="B12" s="123"/>
      <c r="C12" s="123"/>
      <c r="D12" s="124"/>
      <c r="E12" s="32"/>
      <c r="F12" s="22"/>
      <c r="G12" s="22"/>
      <c r="H12" s="22"/>
      <c r="I12" s="22"/>
      <c r="J12" s="22"/>
      <c r="K12" s="22"/>
      <c r="L12" s="22"/>
      <c r="M12" s="22"/>
      <c r="N12" s="22"/>
    </row>
    <row r="13" spans="1:14" x14ac:dyDescent="0.25">
      <c r="A13" s="22"/>
      <c r="B13" s="22"/>
      <c r="C13" s="22"/>
      <c r="D13" s="72"/>
      <c r="E13" s="32"/>
      <c r="F13" s="22"/>
      <c r="G13" s="22"/>
      <c r="H13" s="22"/>
      <c r="I13" s="22"/>
      <c r="J13" s="22"/>
      <c r="K13" s="22"/>
      <c r="L13" s="22"/>
      <c r="M13" s="22"/>
      <c r="N13" s="22"/>
    </row>
    <row r="14" spans="1:14" x14ac:dyDescent="0.25">
      <c r="A14" s="125" t="s">
        <v>37</v>
      </c>
      <c r="B14" s="126"/>
      <c r="C14" s="30"/>
      <c r="D14" s="74"/>
      <c r="E14" s="32"/>
      <c r="F14" s="22"/>
      <c r="G14" s="22"/>
      <c r="H14" s="22"/>
      <c r="I14" s="22"/>
      <c r="J14" s="22"/>
      <c r="K14" s="22"/>
      <c r="L14" s="22"/>
      <c r="M14" s="22"/>
      <c r="N14" s="22"/>
    </row>
    <row r="15" spans="1:14" x14ac:dyDescent="0.25">
      <c r="A15" s="16"/>
      <c r="B15" s="16"/>
      <c r="C15" s="30"/>
      <c r="D15" s="74"/>
      <c r="E15" s="32"/>
      <c r="F15" s="22"/>
      <c r="G15" s="22"/>
      <c r="H15" s="22"/>
      <c r="I15" s="22"/>
      <c r="J15" s="22"/>
      <c r="K15" s="22"/>
      <c r="L15" s="22"/>
      <c r="M15" s="22"/>
      <c r="N15" s="22"/>
    </row>
    <row r="16" spans="1:14" ht="18" x14ac:dyDescent="0.35">
      <c r="A16" s="89" t="s">
        <v>38</v>
      </c>
      <c r="B16" s="90"/>
      <c r="C16" s="90"/>
      <c r="D16" s="91"/>
      <c r="E16" s="99">
        <v>45.5</v>
      </c>
      <c r="F16" s="22"/>
      <c r="G16" s="22"/>
      <c r="H16" s="22"/>
      <c r="I16" s="22"/>
      <c r="J16" s="22"/>
      <c r="K16" s="22"/>
      <c r="L16" s="22"/>
      <c r="M16" s="22"/>
      <c r="N16" s="22"/>
    </row>
    <row r="17" spans="1:14" x14ac:dyDescent="0.25">
      <c r="A17" s="89" t="s">
        <v>39</v>
      </c>
      <c r="B17" s="90"/>
      <c r="C17" s="90"/>
      <c r="D17" s="91"/>
      <c r="E17" s="97">
        <v>100</v>
      </c>
      <c r="F17" s="22"/>
      <c r="G17" s="22"/>
      <c r="H17" s="22"/>
      <c r="I17" s="22"/>
      <c r="J17" s="22"/>
      <c r="K17" s="22"/>
      <c r="L17" s="22"/>
      <c r="M17" s="22"/>
      <c r="N17" s="22"/>
    </row>
    <row r="18" spans="1:14" ht="18" x14ac:dyDescent="0.35">
      <c r="A18" s="93" t="s">
        <v>40</v>
      </c>
      <c r="B18" s="90"/>
      <c r="C18" s="90"/>
      <c r="D18" s="94"/>
      <c r="E18" s="99">
        <v>1.2</v>
      </c>
      <c r="F18" s="22"/>
      <c r="G18" s="22"/>
      <c r="H18" s="22"/>
      <c r="I18" s="22"/>
      <c r="J18" s="22"/>
      <c r="K18" s="22"/>
      <c r="L18" s="22"/>
      <c r="M18" s="22"/>
      <c r="N18" s="22"/>
    </row>
    <row r="19" spans="1:14" ht="18.75" x14ac:dyDescent="0.35">
      <c r="A19" s="93" t="s">
        <v>41</v>
      </c>
      <c r="B19" s="90"/>
      <c r="C19" s="90"/>
      <c r="D19" s="91"/>
      <c r="E19" s="97">
        <v>25</v>
      </c>
      <c r="F19" s="22"/>
      <c r="G19" s="26"/>
      <c r="H19" s="22"/>
      <c r="I19" s="22"/>
      <c r="J19" s="22"/>
      <c r="K19" s="22"/>
      <c r="L19" s="22"/>
      <c r="M19" s="22"/>
      <c r="N19" s="22"/>
    </row>
    <row r="20" spans="1:14" ht="18" x14ac:dyDescent="0.35">
      <c r="A20" s="93" t="s">
        <v>42</v>
      </c>
      <c r="B20" s="90"/>
      <c r="C20" s="90"/>
      <c r="D20" s="91"/>
      <c r="E20" s="100">
        <v>0.85</v>
      </c>
      <c r="F20" s="22"/>
      <c r="G20" s="26"/>
      <c r="H20" s="24"/>
      <c r="I20" s="22"/>
      <c r="J20" s="22"/>
      <c r="K20" s="22"/>
      <c r="L20" s="22"/>
      <c r="M20" s="22"/>
      <c r="N20" s="22"/>
    </row>
    <row r="21" spans="1:14" ht="18.75" x14ac:dyDescent="0.35">
      <c r="A21" s="93" t="s">
        <v>43</v>
      </c>
      <c r="B21" s="101"/>
      <c r="C21" s="101"/>
      <c r="D21" s="102"/>
      <c r="E21" s="103">
        <v>75</v>
      </c>
      <c r="F21" s="22"/>
      <c r="G21" s="28"/>
      <c r="H21" s="22"/>
      <c r="I21" s="22"/>
      <c r="J21" s="22"/>
      <c r="K21" s="22"/>
      <c r="L21" s="22"/>
      <c r="M21" s="22"/>
      <c r="N21" s="22"/>
    </row>
    <row r="22" spans="1:14" ht="18" x14ac:dyDescent="0.35">
      <c r="A22" s="93" t="s">
        <v>44</v>
      </c>
      <c r="B22" s="104"/>
      <c r="C22" s="104"/>
      <c r="D22" s="105"/>
      <c r="E22" s="99">
        <v>1.5</v>
      </c>
      <c r="F22" s="14"/>
      <c r="G22" s="14"/>
      <c r="H22" s="14"/>
      <c r="I22" s="14"/>
      <c r="J22" s="14"/>
      <c r="K22" s="14"/>
    </row>
    <row r="23" spans="1:14" ht="18.75" x14ac:dyDescent="0.35">
      <c r="A23" s="93" t="s">
        <v>45</v>
      </c>
      <c r="B23" s="104"/>
      <c r="C23" s="104"/>
      <c r="D23" s="105"/>
      <c r="E23" s="97">
        <v>125</v>
      </c>
      <c r="F23" s="14"/>
      <c r="G23" s="14"/>
      <c r="H23" s="14"/>
      <c r="I23" s="14"/>
      <c r="J23" s="14"/>
      <c r="K23" s="14"/>
    </row>
    <row r="24" spans="1:14" ht="18" x14ac:dyDescent="0.35">
      <c r="A24" s="93" t="s">
        <v>33</v>
      </c>
      <c r="B24" s="104"/>
      <c r="C24" s="104"/>
      <c r="D24" s="105"/>
      <c r="E24" s="106">
        <v>7.4999999999999997E-2</v>
      </c>
      <c r="F24" s="14"/>
      <c r="G24" s="14"/>
      <c r="H24" s="14"/>
      <c r="I24" s="14"/>
      <c r="J24" s="14"/>
      <c r="K24" s="14"/>
    </row>
    <row r="25" spans="1:14" x14ac:dyDescent="0.25">
      <c r="A25" s="89" t="s">
        <v>46</v>
      </c>
      <c r="B25" s="104"/>
      <c r="C25" s="104"/>
      <c r="D25" s="105"/>
      <c r="E25" s="97">
        <v>50</v>
      </c>
      <c r="F25" s="14"/>
      <c r="G25" s="14"/>
      <c r="H25" s="14"/>
      <c r="I25" s="14"/>
      <c r="J25" s="14"/>
      <c r="K25" s="14"/>
    </row>
    <row r="26" spans="1:14" x14ac:dyDescent="0.25">
      <c r="A26" s="29"/>
      <c r="B26" s="14"/>
      <c r="C26" s="14"/>
      <c r="D26" s="76"/>
      <c r="E26" s="13"/>
      <c r="F26" s="14"/>
      <c r="G26" s="14"/>
      <c r="H26" s="14"/>
      <c r="I26" s="14"/>
      <c r="J26" s="14"/>
      <c r="K26" s="14"/>
    </row>
    <row r="27" spans="1:14" x14ac:dyDescent="0.25">
      <c r="A27" s="29"/>
      <c r="B27" s="14"/>
      <c r="C27" s="14"/>
      <c r="D27" s="76"/>
      <c r="E27" s="13"/>
      <c r="F27" s="14"/>
      <c r="G27" s="14"/>
      <c r="H27" s="14"/>
      <c r="I27" s="14"/>
      <c r="J27" s="14"/>
      <c r="K27" s="14"/>
    </row>
    <row r="28" spans="1:14" x14ac:dyDescent="0.25">
      <c r="A28" s="125" t="s">
        <v>47</v>
      </c>
      <c r="B28" s="126"/>
      <c r="C28" s="14"/>
      <c r="D28" s="76"/>
      <c r="E28" s="13"/>
      <c r="F28" s="14"/>
      <c r="G28" s="14"/>
      <c r="H28" s="14"/>
      <c r="I28" s="14"/>
      <c r="J28" s="14"/>
      <c r="K28" s="14"/>
    </row>
    <row r="29" spans="1:14" s="60" customFormat="1" x14ac:dyDescent="0.25">
      <c r="A29" s="16"/>
      <c r="B29" s="16"/>
      <c r="C29" s="24"/>
      <c r="D29" s="75"/>
      <c r="E29" s="25"/>
      <c r="F29" s="24"/>
      <c r="G29" s="24"/>
      <c r="H29" s="24"/>
      <c r="I29" s="24"/>
      <c r="J29" s="24"/>
      <c r="K29" s="24"/>
    </row>
    <row r="30" spans="1:14" x14ac:dyDescent="0.25">
      <c r="A30" s="89" t="s">
        <v>48</v>
      </c>
      <c r="B30" s="104"/>
      <c r="C30" s="104"/>
      <c r="D30" s="105"/>
      <c r="E30" s="97">
        <v>200</v>
      </c>
      <c r="F30" s="14"/>
      <c r="G30" s="14"/>
      <c r="H30" s="14"/>
      <c r="I30" s="14"/>
      <c r="J30" s="14"/>
      <c r="K30" s="14"/>
    </row>
    <row r="31" spans="1:14" ht="15.75" x14ac:dyDescent="0.3">
      <c r="A31" s="107" t="s">
        <v>49</v>
      </c>
      <c r="B31" s="104"/>
      <c r="C31" s="104"/>
      <c r="D31" s="105"/>
      <c r="E31" s="97">
        <v>8525</v>
      </c>
      <c r="F31" s="14"/>
      <c r="G31" s="14"/>
      <c r="H31" s="14"/>
      <c r="I31" s="14"/>
      <c r="J31" s="14"/>
      <c r="K31" s="14"/>
    </row>
    <row r="32" spans="1:14" x14ac:dyDescent="0.25">
      <c r="A32" s="107" t="s">
        <v>50</v>
      </c>
      <c r="B32" s="104"/>
      <c r="C32" s="104"/>
      <c r="D32" s="105"/>
      <c r="E32" s="96">
        <v>3.2000000000000001E-2</v>
      </c>
      <c r="F32" s="14"/>
      <c r="G32" s="14"/>
      <c r="H32" s="14"/>
      <c r="I32" s="14"/>
      <c r="J32" s="14"/>
      <c r="K32" s="14"/>
    </row>
    <row r="33" spans="1:11" x14ac:dyDescent="0.25">
      <c r="A33" s="89" t="s">
        <v>46</v>
      </c>
      <c r="B33" s="104"/>
      <c r="C33" s="104"/>
      <c r="D33" s="105"/>
      <c r="E33" s="97">
        <v>135</v>
      </c>
      <c r="F33" s="14"/>
      <c r="G33" s="14"/>
      <c r="H33" s="14"/>
      <c r="I33" s="14"/>
      <c r="J33" s="14"/>
      <c r="K33" s="14"/>
    </row>
    <row r="34" spans="1:11" ht="18" x14ac:dyDescent="0.35">
      <c r="A34" s="89" t="s">
        <v>51</v>
      </c>
      <c r="B34" s="104"/>
      <c r="C34" s="104"/>
      <c r="D34" s="105"/>
      <c r="E34" s="97">
        <v>8780</v>
      </c>
      <c r="F34" s="14"/>
      <c r="G34" s="14"/>
      <c r="H34" s="14"/>
      <c r="I34" s="14"/>
      <c r="J34" s="14"/>
      <c r="K34" s="14"/>
    </row>
    <row r="35" spans="1:11" ht="18" x14ac:dyDescent="0.35">
      <c r="A35" s="93" t="s">
        <v>52</v>
      </c>
      <c r="B35" s="108"/>
      <c r="C35" s="108"/>
      <c r="D35" s="109"/>
      <c r="E35" s="96">
        <v>4.4999999999999998E-2</v>
      </c>
    </row>
    <row r="36" spans="1:11" x14ac:dyDescent="0.25">
      <c r="E36" s="31"/>
    </row>
    <row r="37" spans="1:11" x14ac:dyDescent="0.25">
      <c r="E37" s="31"/>
    </row>
    <row r="38" spans="1:11" x14ac:dyDescent="0.25">
      <c r="E38" s="31"/>
    </row>
    <row r="39" spans="1:11" x14ac:dyDescent="0.25">
      <c r="E39" s="31"/>
    </row>
    <row r="40" spans="1:11" x14ac:dyDescent="0.25">
      <c r="E40" s="31"/>
    </row>
    <row r="41" spans="1:11" x14ac:dyDescent="0.25">
      <c r="E41" s="31"/>
    </row>
    <row r="42" spans="1:11" x14ac:dyDescent="0.25">
      <c r="E42" s="31"/>
    </row>
  </sheetData>
  <mergeCells count="4">
    <mergeCell ref="A3:D3"/>
    <mergeCell ref="A12:D12"/>
    <mergeCell ref="A14:B14"/>
    <mergeCell ref="A28:B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showGridLines="0" workbookViewId="0">
      <pane xSplit="4" ySplit="1" topLeftCell="E2" activePane="bottomRight" state="frozen"/>
      <selection pane="topRight" activeCell="E1" sqref="E1"/>
      <selection pane="bottomLeft" activeCell="A2" sqref="A2"/>
      <selection pane="bottomRight"/>
    </sheetView>
  </sheetViews>
  <sheetFormatPr defaultRowHeight="15" x14ac:dyDescent="0.25"/>
  <cols>
    <col min="1" max="1" width="3.28515625" style="12" customWidth="1"/>
    <col min="2" max="2" width="20.28515625" style="12" customWidth="1"/>
    <col min="3" max="3" width="9.140625" style="12"/>
    <col min="4" max="4" width="22.7109375" style="69" customWidth="1"/>
    <col min="5" max="5" width="9.140625" style="12"/>
    <col min="6" max="6" width="10.7109375" style="12" customWidth="1"/>
    <col min="7" max="16384" width="9.140625" style="12"/>
  </cols>
  <sheetData>
    <row r="2" spans="1:11" x14ac:dyDescent="0.25">
      <c r="A2" s="128" t="s">
        <v>30</v>
      </c>
      <c r="B2" s="129"/>
      <c r="C2" s="129"/>
      <c r="D2" s="130"/>
      <c r="G2" s="131"/>
      <c r="H2" s="131"/>
      <c r="I2" s="131"/>
    </row>
    <row r="3" spans="1:11" x14ac:dyDescent="0.25">
      <c r="A3" s="16"/>
      <c r="B3" s="16"/>
      <c r="C3" s="16"/>
      <c r="G3" s="16"/>
      <c r="H3" s="16"/>
      <c r="I3" s="16"/>
    </row>
    <row r="4" spans="1:11" x14ac:dyDescent="0.25">
      <c r="K4" s="17"/>
    </row>
    <row r="5" spans="1:11" x14ac:dyDescent="0.25">
      <c r="A5" s="11" t="s">
        <v>6</v>
      </c>
    </row>
    <row r="6" spans="1:11" x14ac:dyDescent="0.25">
      <c r="A6" s="11"/>
      <c r="B6" s="12" t="s">
        <v>53</v>
      </c>
      <c r="F6" s="110">
        <f>Assumption!E6*((1+Assumption!E7)^Assumption!E5)</f>
        <v>123.83860464330176</v>
      </c>
    </row>
    <row r="7" spans="1:11" x14ac:dyDescent="0.25">
      <c r="I7" s="11"/>
    </row>
    <row r="8" spans="1:11" ht="15" customHeight="1" x14ac:dyDescent="0.25">
      <c r="A8" s="11" t="s">
        <v>7</v>
      </c>
    </row>
    <row r="9" spans="1:11" ht="15" customHeight="1" x14ac:dyDescent="0.25">
      <c r="A9" s="11"/>
      <c r="B9" s="127" t="s">
        <v>54</v>
      </c>
      <c r="C9" s="127"/>
      <c r="D9" s="127"/>
    </row>
    <row r="10" spans="1:11" ht="15" customHeight="1" x14ac:dyDescent="0.25">
      <c r="A10" s="11"/>
      <c r="B10" s="127"/>
      <c r="C10" s="127"/>
      <c r="D10" s="127"/>
    </row>
    <row r="11" spans="1:11" x14ac:dyDescent="0.25">
      <c r="A11" s="11"/>
      <c r="B11" s="64"/>
      <c r="C11" s="64"/>
      <c r="D11" s="70"/>
    </row>
    <row r="12" spans="1:11" x14ac:dyDescent="0.25">
      <c r="A12" s="11" t="s">
        <v>8</v>
      </c>
    </row>
    <row r="13" spans="1:11" x14ac:dyDescent="0.25">
      <c r="A13" s="11"/>
      <c r="B13" s="12" t="s">
        <v>55</v>
      </c>
    </row>
    <row r="14" spans="1:11" x14ac:dyDescent="0.25">
      <c r="A14" s="11"/>
      <c r="B14" s="12" t="s">
        <v>56</v>
      </c>
      <c r="F14" s="110">
        <f>Assumption!E9-(Solution!F6/((1+Assumption!E7)^(Assumption!E5-Assumption!E8)))</f>
        <v>6.5958058260659698</v>
      </c>
    </row>
    <row r="15" spans="1:11" x14ac:dyDescent="0.25">
      <c r="A15" s="11"/>
    </row>
    <row r="16" spans="1:11" x14ac:dyDescent="0.25">
      <c r="A16" s="11" t="s">
        <v>9</v>
      </c>
    </row>
    <row r="17" spans="1:7" x14ac:dyDescent="0.25">
      <c r="A17" s="11"/>
      <c r="B17" s="12" t="s">
        <v>57</v>
      </c>
    </row>
    <row r="18" spans="1:7" ht="18" x14ac:dyDescent="0.35">
      <c r="A18" s="11"/>
      <c r="B18" s="12" t="s">
        <v>58</v>
      </c>
      <c r="F18" s="110">
        <f>Assumption!E9*(1-1.4%)</f>
        <v>126.70099999999999</v>
      </c>
    </row>
    <row r="19" spans="1:7" x14ac:dyDescent="0.25">
      <c r="A19" s="11"/>
      <c r="B19" s="12" t="s">
        <v>59</v>
      </c>
      <c r="F19" s="110">
        <f>Solution!F6-F18</f>
        <v>-2.8623953566982294</v>
      </c>
    </row>
    <row r="20" spans="1:7" x14ac:dyDescent="0.25">
      <c r="A20" s="11"/>
      <c r="F20" s="61"/>
    </row>
    <row r="21" spans="1:7" x14ac:dyDescent="0.25">
      <c r="A21" s="11" t="s">
        <v>10</v>
      </c>
    </row>
    <row r="22" spans="1:7" x14ac:dyDescent="0.25">
      <c r="A22" s="11"/>
      <c r="B22" s="12" t="s">
        <v>60</v>
      </c>
    </row>
    <row r="23" spans="1:7" x14ac:dyDescent="0.25">
      <c r="A23" s="11"/>
      <c r="B23" s="12" t="s">
        <v>61</v>
      </c>
    </row>
    <row r="24" spans="1:7" ht="18" x14ac:dyDescent="0.35">
      <c r="A24" s="11"/>
      <c r="B24" s="12" t="s">
        <v>62</v>
      </c>
      <c r="F24" s="110">
        <f>(Assumption!E18/((1+Assumption!E24)^(Assumption!E19/365)))+(Assumption!E20/((1+Assumption!E24)^(Assumption!E21/365)))</f>
        <v>2.0315325757775655</v>
      </c>
      <c r="G24" s="12" t="s">
        <v>63</v>
      </c>
    </row>
    <row r="25" spans="1:7" x14ac:dyDescent="0.25">
      <c r="A25" s="11"/>
      <c r="B25" s="12" t="s">
        <v>53</v>
      </c>
      <c r="F25" s="110">
        <f>(Assumption!E16-Solution!F24)*((1+Assumption!E24)^(Assumption!E17/365))</f>
        <v>44.338335690952739</v>
      </c>
    </row>
    <row r="26" spans="1:7" x14ac:dyDescent="0.25">
      <c r="A26" s="11"/>
      <c r="B26" s="12" t="s">
        <v>64</v>
      </c>
      <c r="F26" s="61"/>
    </row>
    <row r="27" spans="1:7" ht="18" x14ac:dyDescent="0.35">
      <c r="A27" s="11"/>
      <c r="B27" s="12" t="s">
        <v>65</v>
      </c>
      <c r="F27" s="110">
        <f>1.18*Assumption!E16</f>
        <v>53.69</v>
      </c>
      <c r="G27" s="12" t="s">
        <v>66</v>
      </c>
    </row>
    <row r="28" spans="1:7" x14ac:dyDescent="0.25">
      <c r="A28" s="11"/>
      <c r="B28" s="12" t="s">
        <v>67</v>
      </c>
      <c r="F28" s="62"/>
    </row>
    <row r="29" spans="1:7" x14ac:dyDescent="0.25">
      <c r="A29" s="11"/>
      <c r="B29" s="12" t="s">
        <v>68</v>
      </c>
      <c r="F29" s="111">
        <f>Assumption!E21-Assumption!E25</f>
        <v>25</v>
      </c>
    </row>
    <row r="30" spans="1:7" ht="18" x14ac:dyDescent="0.35">
      <c r="A30" s="11"/>
      <c r="B30" s="12" t="s">
        <v>69</v>
      </c>
      <c r="F30" s="112">
        <f>Assumption!E20/((1+Assumption!E24)^(Solution!F29/365))</f>
        <v>0.84579996149475856</v>
      </c>
      <c r="G30" s="12" t="s">
        <v>70</v>
      </c>
    </row>
    <row r="31" spans="1:7" x14ac:dyDescent="0.25">
      <c r="A31" s="11"/>
      <c r="B31" s="12" t="s">
        <v>71</v>
      </c>
      <c r="F31" s="110">
        <f>F27-F30-(F25/((1+Assumption!E24)^(Assumption!E17/365-Assumption!E25/365)))</f>
        <v>8.9429528964658971</v>
      </c>
    </row>
    <row r="32" spans="1:7" x14ac:dyDescent="0.25">
      <c r="A32" s="11"/>
    </row>
    <row r="34" spans="1:7" x14ac:dyDescent="0.25">
      <c r="A34" s="11" t="s">
        <v>11</v>
      </c>
    </row>
    <row r="35" spans="1:7" x14ac:dyDescent="0.25">
      <c r="B35" s="12" t="s">
        <v>72</v>
      </c>
      <c r="F35" s="113">
        <f>Assumption!E31*EXP((Assumption!E35-Assumption!E32)*(Assumption!E30/365))</f>
        <v>8585.9428263464433</v>
      </c>
    </row>
    <row r="36" spans="1:7" x14ac:dyDescent="0.25">
      <c r="B36" s="12" t="s">
        <v>73</v>
      </c>
      <c r="D36" s="114"/>
      <c r="E36" s="114"/>
      <c r="F36" s="108"/>
      <c r="G36" s="114"/>
    </row>
    <row r="37" spans="1:7" x14ac:dyDescent="0.25">
      <c r="B37" s="12" t="s">
        <v>74</v>
      </c>
      <c r="F37" s="113">
        <f>(Assumption!E34/EXP(Assumption!E32*(Assumption!E30/365-Assumption!E33/365)))-(Solution!F35/EXP(Assumption!E35*(Assumption!E30/365-Assumption!E33/365)))</f>
        <v>212.69569451339157</v>
      </c>
    </row>
  </sheetData>
  <mergeCells count="3">
    <mergeCell ref="B9:D10"/>
    <mergeCell ref="A2:D2"/>
    <mergeCell ref="G2: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Question</vt:lpstr>
      <vt:lpstr>Assumption</vt:lpstr>
      <vt:lpstr>Solution</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Neev_Pristine</dc:creator>
  <cp:lastModifiedBy>neevpankaj</cp:lastModifiedBy>
  <dcterms:created xsi:type="dcterms:W3CDTF">2012-11-18T15:23:22Z</dcterms:created>
  <dcterms:modified xsi:type="dcterms:W3CDTF">2013-01-17T09:44:13Z</dcterms:modified>
</cp:coreProperties>
</file>