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20" windowWidth="20115" windowHeight="7995"/>
  </bookViews>
  <sheets>
    <sheet name="Cover" sheetId="7" r:id="rId1"/>
    <sheet name="Question" sheetId="2" r:id="rId2"/>
    <sheet name="Assumptions" sheetId="3" r:id="rId3"/>
    <sheet name="Q1-Q3" sheetId="4" r:id="rId4"/>
    <sheet name="Q4-Q6" sheetId="5" r:id="rId5"/>
  </sheets>
  <externalReferences>
    <externalReference r:id="rId6"/>
    <externalReference r:id="rId7"/>
    <externalReference r:id="rId8"/>
    <externalReference r:id="rId9"/>
    <externalReference r:id="rId10"/>
    <externalReference r:id="rId11"/>
  </externalReferences>
  <definedNames>
    <definedName name="aa" localSheetId="0">#REF!</definedName>
    <definedName name="aa">#REF!</definedName>
    <definedName name="abc" localSheetId="0">#REF!</definedName>
    <definedName name="abc">#REF!</definedName>
    <definedName name="Apr" localSheetId="0">'[1]Intersector Operator'!$C$11:$G$11</definedName>
    <definedName name="Apr">'[1]Intersector Operator'!$C$11:$G$11</definedName>
    <definedName name="BoomName" localSheetId="0">[1]VLOOKUP!$B$31:$B$39</definedName>
    <definedName name="BoomName">[1]VLOOKUP!$B$31:$B$39</definedName>
    <definedName name="CCF">#REF!</definedName>
    <definedName name="CCFNew">#REF!</definedName>
    <definedName name="Costs_per_Unit">#REF!</definedName>
    <definedName name="_xlnm.Criteria" localSheetId="0">'[2]Any-Column Lookup'!#REF!</definedName>
    <definedName name="_xlnm.Criteria">'[2]Any-Column Lookup'!#REF!</definedName>
    <definedName name="_xlnm.Database">#REF!</definedName>
    <definedName name="Dept03" localSheetId="0">'[1]Intersector Operator'!$E$8:$E$19</definedName>
    <definedName name="Dept03">'[1]Intersector Operator'!$E$8:$E$19</definedName>
    <definedName name="Dept04" localSheetId="0">'[1]Intersector Operator'!$F$8:$F$19</definedName>
    <definedName name="Dept04">'[1]Intersector Operator'!$F$8:$F$19</definedName>
    <definedName name="Fac">#REF!</definedName>
    <definedName name="FebSales">#REF!</definedName>
    <definedName name="iemr">#REF!</definedName>
    <definedName name="JanSales">#REF!</definedName>
    <definedName name="k" localSheetId="0">Cover!p</definedName>
    <definedName name="k">[0]!p</definedName>
    <definedName name="MarSales" localSheetId="0">#REF!</definedName>
    <definedName name="MarSales">#REF!</definedName>
    <definedName name="Max_CFA" localSheetId="0">#REF!</definedName>
    <definedName name="Max_CFA">#REF!</definedName>
    <definedName name="Max_FRMPRM">#REF!</definedName>
    <definedName name="May" localSheetId="0">'[1]Intersector Operator'!$C$12:$G$12</definedName>
    <definedName name="May">'[1]Intersector Operator'!$C$12:$G$12</definedName>
    <definedName name="NAME" localSheetId="0">[1]Table1!$A$1:$B$4</definedName>
    <definedName name="NAME">[1]Table1!$A$1:$B$4</definedName>
    <definedName name="NFB" localSheetId="0">#REF!</definedName>
    <definedName name="NFB">#REF!</definedName>
    <definedName name="p" localSheetId="0">INDEX(#REF!,MATCH(#REF!,#REF!,0),1)</definedName>
    <definedName name="p">INDEX(#REF!,MATCH(#REF!,#REF!,0),1)</definedName>
    <definedName name="Pristine_Course" localSheetId="0">#REF!</definedName>
    <definedName name="Pristine_Course">#REF!</definedName>
    <definedName name="Pristine_Month" localSheetId="0">'[3]D-I'!$K$3:$K$5</definedName>
    <definedName name="Pristine_Month">'[3]D-I'!$K$3:$K$5</definedName>
    <definedName name="Pristine_product" localSheetId="0">'[4]D-I'!$I$3:$I$6</definedName>
    <definedName name="Pristine_product">'[4]D-I'!$I$3:$I$6</definedName>
    <definedName name="pristine_region" localSheetId="0">'[4]D-I'!$G$3:$G$7</definedName>
    <definedName name="pristine_region">'[4]D-I'!$G$3:$G$7</definedName>
    <definedName name="product" localSheetId="0">#REF!</definedName>
    <definedName name="product">#REF!</definedName>
    <definedName name="Prov" localSheetId="0">#REF!</definedName>
    <definedName name="Prov">#REF!</definedName>
    <definedName name="RAROC" localSheetId="0">#REF!</definedName>
    <definedName name="RAROC">#REF!</definedName>
    <definedName name="Rating">#REF!</definedName>
    <definedName name="region">#REF!</definedName>
    <definedName name="RR">#REF!</definedName>
    <definedName name="RW">#REF!</definedName>
    <definedName name="ss">#REF!</definedName>
    <definedName name="Tax" localSheetId="0">[1]VLOOKUP!$I$70:$M$77</definedName>
    <definedName name="Tax">[1]VLOOKUP!$I$70:$M$77</definedName>
    <definedName name="Tenor">#REF!</definedName>
    <definedName name="test" localSheetId="0">'[5]Scroll Bars and Spinners'!#REF!</definedName>
    <definedName name="test">'[5]Scroll Bars and Spinners'!#REF!</definedName>
    <definedName name="TL" localSheetId="0">#REF!</definedName>
    <definedName name="TL">#REF!</definedName>
    <definedName name="Total_Costs" localSheetId="0">'[6]Break Even (Solver)'!$B$10:$C$10</definedName>
    <definedName name="Total_Costs">'[6]Break Even (Solver)'!$B$10:$C$10</definedName>
    <definedName name="Total_Revenue" localSheetId="0">#REF!</definedName>
    <definedName name="Total_Revenue">#REF!</definedName>
    <definedName name="valuevx">42.314159</definedName>
    <definedName name="WC">#REF!</definedName>
    <definedName name="WCFB">#REF!</definedName>
  </definedNames>
  <calcPr calcId="144525"/>
</workbook>
</file>

<file path=xl/calcChain.xml><?xml version="1.0" encoding="utf-8"?>
<calcChain xmlns="http://schemas.openxmlformats.org/spreadsheetml/2006/main">
  <c r="E22" i="5" l="1"/>
  <c r="E21" i="5"/>
  <c r="E4" i="5"/>
  <c r="E5" i="4"/>
  <c r="E16" i="4"/>
  <c r="E6" i="4"/>
  <c r="E14" i="4"/>
  <c r="E15" i="4"/>
  <c r="E4" i="4"/>
  <c r="E5" i="5" l="1"/>
  <c r="E6" i="5" s="1"/>
  <c r="E8" i="5" s="1"/>
  <c r="E18" i="4"/>
  <c r="E8" i="4"/>
</calcChain>
</file>

<file path=xl/sharedStrings.xml><?xml version="1.0" encoding="utf-8"?>
<sst xmlns="http://schemas.openxmlformats.org/spreadsheetml/2006/main" count="123" uniqueCount="87">
  <si>
    <t>Case</t>
  </si>
  <si>
    <t>Question 1</t>
  </si>
  <si>
    <t>Options</t>
  </si>
  <si>
    <t>Expected Return</t>
  </si>
  <si>
    <t>A</t>
  </si>
  <si>
    <t>B</t>
  </si>
  <si>
    <t>C</t>
  </si>
  <si>
    <t>Question 2</t>
  </si>
  <si>
    <t>Beta</t>
  </si>
  <si>
    <t>Question 3</t>
  </si>
  <si>
    <t>Suggestion</t>
  </si>
  <si>
    <t>Question 4</t>
  </si>
  <si>
    <t>Sharpe Ratio</t>
  </si>
  <si>
    <t>Question 5</t>
  </si>
  <si>
    <t>Question 6</t>
  </si>
  <si>
    <t>Methods</t>
  </si>
  <si>
    <t>Asssumptions</t>
  </si>
  <si>
    <t>Data for Market</t>
  </si>
  <si>
    <t>Standard Deviation</t>
  </si>
  <si>
    <t>Risk-free Rate</t>
  </si>
  <si>
    <t>Data for Readymade Garment Company</t>
  </si>
  <si>
    <t>Correlation Coefficient between market &amp; stock</t>
  </si>
  <si>
    <t>Estimated expected return from the stock</t>
  </si>
  <si>
    <t>Risjk-free Rate</t>
  </si>
  <si>
    <t>Required Return</t>
  </si>
  <si>
    <t>Standard Deviation of Market</t>
  </si>
  <si>
    <t>SML formula for calc required return</t>
  </si>
  <si>
    <t>CFA Institute does not endorse, promote, or warrant the accuracy or quality of the products or services offered by Pristine.</t>
  </si>
  <si>
    <t xml:space="preserve">CFA Institute, CFA®, and Chartered Financial Analyst® are trademarks owned by CFA Institute. </t>
  </si>
  <si>
    <t>© Pristine</t>
  </si>
  <si>
    <t>help@edupristine.com</t>
  </si>
  <si>
    <t>Contact Us:</t>
  </si>
  <si>
    <t xml:space="preserve">Master CFA Concepts Using MS Excel </t>
  </si>
  <si>
    <t>Xcel CFA® Open Workbook Series</t>
  </si>
  <si>
    <t>Portfolio Management</t>
  </si>
  <si>
    <t>Reading 64</t>
  </si>
  <si>
    <t>Portfolio Concepts</t>
  </si>
  <si>
    <t>Using CAPM, determine the expected return for Readymade Garment Co. shares</t>
  </si>
  <si>
    <t>Both are correct</t>
  </si>
  <si>
    <t>Both are wrong</t>
  </si>
  <si>
    <t>Market Risk Premium</t>
  </si>
  <si>
    <t>Only one is correct</t>
  </si>
  <si>
    <t>No of Factors</t>
  </si>
  <si>
    <t>Interpretation of factor</t>
  </si>
  <si>
    <t>more</t>
  </si>
  <si>
    <t>Surprises</t>
  </si>
  <si>
    <t>less</t>
  </si>
  <si>
    <t>Compared to fundamental factor models, which of the following is correct with respect to Macroeconomic models?</t>
  </si>
  <si>
    <t>regressed rate of return</t>
  </si>
  <si>
    <t>Required Return using Adjusted Beta</t>
  </si>
  <si>
    <t>Option B</t>
  </si>
  <si>
    <t>Option A</t>
  </si>
  <si>
    <t>fundamental vs macroeconomic factor model</t>
  </si>
  <si>
    <t>Option C</t>
  </si>
  <si>
    <t>Calculate the arbitrage opportunity from the Portfolios provided</t>
  </si>
  <si>
    <t>Portfolios</t>
  </si>
  <si>
    <t>Expected Return of Passive ( A )</t>
  </si>
  <si>
    <t>Expected Return of Semi-Passive ( B )</t>
  </si>
  <si>
    <t>Expected Return of Active ( C )</t>
  </si>
  <si>
    <t>Beta of Passive ( A )</t>
  </si>
  <si>
    <t>Beta of Semi-Passive ( B )</t>
  </si>
  <si>
    <t>Beta of Active ( C )</t>
  </si>
  <si>
    <t>Arbitrage opportunity from the Portfolios provided</t>
  </si>
  <si>
    <t>Weight of B in new portfolio</t>
  </si>
  <si>
    <t>Weight of A in new portfolio</t>
  </si>
  <si>
    <t>Expected Return of new Portfolio</t>
  </si>
  <si>
    <t>Difference in return</t>
  </si>
  <si>
    <t>Assuption</t>
  </si>
  <si>
    <t>Arbitrage return</t>
  </si>
  <si>
    <t>No Arbitrage Possible</t>
  </si>
  <si>
    <t>Which portfolio must have outperformed according to Nancy</t>
  </si>
  <si>
    <t>Portfolio Semi-Passive</t>
  </si>
  <si>
    <t>Portfolio Active</t>
  </si>
  <si>
    <t>None</t>
  </si>
  <si>
    <t>Nancy's conclusion on factor portfolio is</t>
  </si>
  <si>
    <t>Correct</t>
  </si>
  <si>
    <t>Incorrect because it is not matched to a pre-determined benchmark</t>
  </si>
  <si>
    <t>Incorrect because does not have specific set of factors</t>
  </si>
  <si>
    <t>Factor Portfolio</t>
  </si>
  <si>
    <t>Information Ratio</t>
  </si>
  <si>
    <t>Tracking error of Portfolio B</t>
  </si>
  <si>
    <t>Tracking error of Portfolio C</t>
  </si>
  <si>
    <t>IR for portfolio B</t>
  </si>
  <si>
    <t>IR for portfolio C</t>
  </si>
  <si>
    <t>Learn the following in this sheet:
• SML
• Beta Coefficient
• Beta Adjustment
• Sharpe Ratio</t>
  </si>
  <si>
    <r>
      <t>Visit</t>
    </r>
    <r>
      <rPr>
        <sz val="11"/>
        <color rgb="FF4F81BD"/>
        <rFont val="Calibri"/>
        <family val="2"/>
      </rPr>
      <t xml:space="preserve"> </t>
    </r>
    <r>
      <rPr>
        <b/>
        <sz val="11"/>
        <color rgb="FF4F81BD"/>
        <rFont val="Calibri"/>
        <family val="2"/>
      </rPr>
      <t>www.edupristine.com</t>
    </r>
    <r>
      <rPr>
        <sz val="11"/>
        <rFont val="Calibri"/>
        <family val="2"/>
      </rPr>
      <t xml:space="preserve"> to download more spreadsheets from our </t>
    </r>
    <r>
      <rPr>
        <b/>
        <sz val="11"/>
        <rFont val="Calibri"/>
        <family val="2"/>
      </rPr>
      <t xml:space="preserve">Xcel in  [Text to come] – Workbook Series </t>
    </r>
  </si>
  <si>
    <t xml:space="preserve">Regarding the statements made by Nancy &amp; Margaret on instabilities,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</si>
</sst>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quot;FY&quot;\ ####"/>
    <numFmt numFmtId="168" formatCode="#,##0.00;\(#,##0.00\);\-;@"/>
    <numFmt numFmtId="169" formatCode="_ * #,##0.000_ ;_ * \-#,##0.000_ ;_ * &quot;-&quot;??_ ;_ @_ "/>
    <numFmt numFmtId="170" formatCode="[$-14009]d/m/yy;@"/>
    <numFmt numFmtId="171" formatCode="_([$€-2]* #,##0.00_);_([$€-2]* \(#,##0.00\);_([$€-2]* &quot;-&quot;??_)"/>
  </numFmts>
  <fonts count="4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sz val="12"/>
      <color theme="0"/>
      <name val="Calibri"/>
      <family val="2"/>
      <scheme val="minor"/>
    </font>
    <font>
      <sz val="10"/>
      <color theme="1"/>
      <name val="Arial"/>
      <family val="2"/>
    </font>
    <font>
      <i/>
      <sz val="10"/>
      <name val="Calibri"/>
      <family val="2"/>
      <scheme val="minor"/>
    </font>
    <font>
      <sz val="12"/>
      <color theme="0"/>
      <name val="Calibri"/>
      <family val="2"/>
      <scheme val="minor"/>
    </font>
    <font>
      <b/>
      <sz val="12"/>
      <name val="Calibri"/>
      <family val="2"/>
      <scheme val="minor"/>
    </font>
    <font>
      <sz val="10"/>
      <color theme="4"/>
      <name val="Arial"/>
      <family val="2"/>
    </font>
    <font>
      <b/>
      <sz val="10"/>
      <color theme="1"/>
      <name val="Calibri"/>
      <family val="2"/>
      <scheme val="minor"/>
    </font>
    <font>
      <b/>
      <i/>
      <sz val="10"/>
      <color theme="1"/>
      <name val="Arial"/>
      <family val="2"/>
    </font>
    <font>
      <b/>
      <sz val="10"/>
      <color theme="1"/>
      <name val="Arial"/>
      <family val="2"/>
    </font>
    <font>
      <b/>
      <u/>
      <sz val="10"/>
      <color theme="1"/>
      <name val="Arial"/>
      <family val="2"/>
    </font>
    <font>
      <i/>
      <sz val="10"/>
      <color theme="1"/>
      <name val="Arial"/>
      <family val="2"/>
    </font>
    <font>
      <sz val="10"/>
      <name val="Arial"/>
      <family val="2"/>
    </font>
    <font>
      <sz val="10"/>
      <name val="Calibri"/>
      <family val="2"/>
      <scheme val="minor"/>
    </font>
    <font>
      <sz val="8"/>
      <color theme="1"/>
      <name val="Calibri"/>
      <family val="2"/>
      <scheme val="minor"/>
    </font>
    <font>
      <b/>
      <sz val="10"/>
      <color rgb="FF7F7F7F"/>
      <name val="Calibri"/>
      <family val="2"/>
      <scheme val="minor"/>
    </font>
    <font>
      <u/>
      <sz val="10"/>
      <color indexed="12"/>
      <name val="Arial"/>
      <family val="2"/>
    </font>
    <font>
      <b/>
      <i/>
      <sz val="11"/>
      <color rgb="FF7F7F7F"/>
      <name val="Calibri"/>
      <family val="2"/>
      <scheme val="minor"/>
    </font>
    <font>
      <sz val="11"/>
      <name val="Calibri"/>
      <family val="2"/>
    </font>
    <font>
      <sz val="11"/>
      <color rgb="FF4F81BD"/>
      <name val="Calibri"/>
      <family val="2"/>
    </font>
    <font>
      <b/>
      <sz val="11"/>
      <color rgb="FF4F81BD"/>
      <name val="Calibri"/>
      <family val="2"/>
    </font>
    <font>
      <b/>
      <sz val="11"/>
      <name val="Calibri"/>
      <family val="2"/>
    </font>
    <font>
      <sz val="11"/>
      <name val="Calibri"/>
      <family val="2"/>
      <scheme val="minor"/>
    </font>
    <font>
      <sz val="11"/>
      <color rgb="FF4F81BD"/>
      <name val="Calibri"/>
      <family val="2"/>
      <scheme val="minor"/>
    </font>
    <font>
      <sz val="14"/>
      <color rgb="FF4F81BD"/>
      <name val="Calibri"/>
      <family val="2"/>
      <scheme val="minor"/>
    </font>
    <font>
      <b/>
      <sz val="18"/>
      <color rgb="FF4F81BD"/>
      <name val="Calibri"/>
      <family val="2"/>
      <scheme val="minor"/>
    </font>
    <font>
      <b/>
      <sz val="10"/>
      <name val="Verdana"/>
      <family val="2"/>
    </font>
    <font>
      <sz val="10"/>
      <name val="Verdana"/>
      <family val="2"/>
    </font>
    <font>
      <sz val="10"/>
      <color indexed="8"/>
      <name val="Verdana"/>
      <family val="2"/>
    </font>
    <font>
      <sz val="11"/>
      <color indexed="8"/>
      <name val="Calibri"/>
      <family val="2"/>
    </font>
    <font>
      <sz val="8"/>
      <name val="Verdana"/>
      <family val="2"/>
    </font>
    <font>
      <sz val="8"/>
      <color indexed="53"/>
      <name val="Verdana"/>
      <family val="2"/>
    </font>
    <font>
      <sz val="8"/>
      <name val="Comic Sans MS"/>
      <family val="4"/>
    </font>
    <font>
      <b/>
      <sz val="8"/>
      <name val="Comic Sans MS"/>
      <family val="4"/>
    </font>
    <font>
      <sz val="10"/>
      <color indexed="55"/>
      <name val="Arial"/>
      <family val="2"/>
    </font>
    <font>
      <b/>
      <sz val="10"/>
      <color indexed="9"/>
      <name val="Verdana"/>
      <family val="2"/>
    </font>
    <font>
      <sz val="10"/>
      <name val="Tahoma"/>
      <family val="2"/>
    </font>
    <font>
      <b/>
      <sz val="9"/>
      <color indexed="23"/>
      <name val="Verdana"/>
      <family val="2"/>
    </font>
    <font>
      <sz val="9"/>
      <color indexed="23"/>
      <name val="Verdana"/>
      <family val="2"/>
    </font>
    <font>
      <sz val="14"/>
      <color indexed="23"/>
      <name val="Verdana"/>
      <family val="2"/>
    </font>
    <font>
      <b/>
      <sz val="10"/>
      <color indexed="23"/>
      <name val="Verdana"/>
      <family val="2"/>
    </font>
    <font>
      <b/>
      <sz val="10"/>
      <name val="Comic Sans MS"/>
      <family val="4"/>
    </font>
    <font>
      <sz val="11"/>
      <color theme="0"/>
      <name val="Calibri"/>
      <family val="2"/>
      <scheme val="minor"/>
    </font>
    <font>
      <u/>
      <sz val="10"/>
      <color rgb="FF0000FF"/>
      <name val="Arial"/>
      <family val="2"/>
    </font>
  </fonts>
  <fills count="14">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indexed="9"/>
        <bgColor indexed="64"/>
      </patternFill>
    </fill>
    <fill>
      <patternFill patternType="solid">
        <fgColor indexed="53"/>
        <bgColor indexed="64"/>
      </patternFill>
    </fill>
    <fill>
      <patternFill patternType="solid">
        <fgColor indexed="44"/>
        <bgColor indexed="64"/>
      </patternFill>
    </fill>
    <fill>
      <patternFill patternType="solid">
        <fgColor indexed="40"/>
        <bgColor indexed="64"/>
      </patternFill>
    </fill>
    <fill>
      <patternFill patternType="solid">
        <fgColor indexed="52"/>
        <bgColor indexed="64"/>
      </patternFill>
    </fill>
    <fill>
      <patternFill patternType="solid">
        <fgColor indexed="43"/>
      </patternFill>
    </fill>
    <fill>
      <patternFill patternType="solid">
        <fgColor indexed="8"/>
        <bgColor indexed="64"/>
      </patternFill>
    </fill>
    <fill>
      <patternFill patternType="solid">
        <fgColor indexed="48"/>
        <bgColor indexed="64"/>
      </patternFill>
    </fill>
    <fill>
      <patternFill patternType="solid">
        <fgColor theme="0" tint="-0.249977111117893"/>
        <bgColor indexed="64"/>
      </patternFill>
    </fill>
    <fill>
      <patternFill patternType="solid">
        <fgColor theme="4"/>
        <bgColor indexed="64"/>
      </patternFill>
    </fill>
  </fills>
  <borders count="30">
    <border>
      <left/>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9"/>
      </left>
      <right style="thin">
        <color indexed="23"/>
      </right>
      <top style="thin">
        <color indexed="9"/>
      </top>
      <bottom style="thin">
        <color indexed="23"/>
      </bottom>
      <diagonal/>
    </border>
    <border>
      <left style="thin">
        <color indexed="23"/>
      </left>
      <right/>
      <top/>
      <bottom/>
      <diagonal/>
    </border>
    <border>
      <left/>
      <right/>
      <top style="thin">
        <color indexed="23"/>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int="-0.499984740745262"/>
      </top>
      <bottom style="thin">
        <color theme="0" tint="-0.499984740745262"/>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tint="-0.499984740745262"/>
      </left>
      <right style="thin">
        <color theme="0"/>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tint="-0.499984740745262"/>
      </bottom>
      <diagonal/>
    </border>
    <border>
      <left/>
      <right style="thin">
        <color theme="0"/>
      </right>
      <top style="thin">
        <color theme="0" tint="-0.499984740745262"/>
      </top>
      <bottom style="thin">
        <color theme="0" tint="-0.499984740745262"/>
      </bottom>
      <diagonal/>
    </border>
    <border>
      <left style="thin">
        <color theme="0"/>
      </left>
      <right/>
      <top style="thin">
        <color theme="0" tint="-0.499984740745262"/>
      </top>
      <bottom style="thin">
        <color theme="0" tint="-0.499984740745262"/>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diagonal/>
    </border>
    <border>
      <left style="thin">
        <color theme="0"/>
      </left>
      <right style="thin">
        <color indexed="64"/>
      </right>
      <top/>
      <bottom style="thin">
        <color theme="0"/>
      </bottom>
      <diagonal/>
    </border>
    <border>
      <left style="thin">
        <color theme="0"/>
      </left>
      <right style="thin">
        <color indexed="64"/>
      </right>
      <top style="thin">
        <color theme="0" tint="-0.499984740745262"/>
      </top>
      <bottom style="thin">
        <color theme="0" tint="-0.499984740745262"/>
      </bottom>
      <diagonal/>
    </border>
    <border>
      <left style="thin">
        <color theme="0" tint="-0.499984740745262"/>
      </left>
      <right style="thin">
        <color theme="0"/>
      </right>
      <top style="thin">
        <color theme="0" tint="-0.499984740745262"/>
      </top>
      <bottom/>
      <diagonal/>
    </border>
    <border>
      <left style="thin">
        <color theme="0"/>
      </left>
      <right style="thin">
        <color theme="0"/>
      </right>
      <top style="thin">
        <color theme="0" tint="-0.499984740745262"/>
      </top>
      <bottom/>
      <diagonal/>
    </border>
    <border>
      <left style="thin">
        <color theme="0"/>
      </left>
      <right style="thin">
        <color theme="0" tint="-0.499984740745262"/>
      </right>
      <top style="thin">
        <color theme="0" tint="-0.499984740745262"/>
      </top>
      <bottom/>
      <diagonal/>
    </border>
    <border>
      <left/>
      <right style="thin">
        <color theme="0"/>
      </right>
      <top style="thin">
        <color theme="0"/>
      </top>
      <bottom/>
      <diagonal/>
    </border>
    <border>
      <left style="thin">
        <color theme="0"/>
      </left>
      <right style="thin">
        <color theme="0"/>
      </right>
      <top/>
      <bottom/>
      <diagonal/>
    </border>
    <border>
      <left style="thin">
        <color theme="0"/>
      </left>
      <right style="thin">
        <color indexed="64"/>
      </right>
      <top/>
      <bottom/>
      <diagonal/>
    </border>
    <border>
      <left/>
      <right style="thin">
        <color theme="0"/>
      </right>
      <top/>
      <bottom style="thin">
        <color theme="0"/>
      </bottom>
      <diagonal/>
    </border>
  </borders>
  <cellStyleXfs count="44">
    <xf numFmtId="0" fontId="0" fillId="0" borderId="0"/>
    <xf numFmtId="164" fontId="1" fillId="0" borderId="0" applyFont="0" applyFill="0" applyBorder="0" applyAlignment="0" applyProtection="0"/>
    <xf numFmtId="9" fontId="1" fillId="0" borderId="0" applyFont="0" applyFill="0" applyBorder="0" applyAlignment="0" applyProtection="0"/>
    <xf numFmtId="0" fontId="17" fillId="0" borderId="0"/>
    <xf numFmtId="0" fontId="21" fillId="0" borderId="0" applyNumberFormat="0" applyFill="0" applyBorder="0" applyAlignment="0" applyProtection="0">
      <alignment vertical="top"/>
      <protection locked="0"/>
    </xf>
    <xf numFmtId="0" fontId="31" fillId="5" borderId="0">
      <alignment horizontal="center"/>
    </xf>
    <xf numFmtId="4" fontId="32" fillId="6" borderId="0" applyBorder="0" applyAlignment="0" applyProtection="0"/>
    <xf numFmtId="4" fontId="33" fillId="7" borderId="0" applyBorder="0" applyAlignment="0" applyProtection="0"/>
    <xf numFmtId="0" fontId="17" fillId="0" borderId="0" applyFont="0" applyFill="0" applyBorder="0" applyAlignment="0" applyProtection="0"/>
    <xf numFmtId="43" fontId="17" fillId="0" borderId="0" applyFont="0" applyFill="0" applyBorder="0" applyAlignment="0" applyProtection="0"/>
    <xf numFmtId="170" fontId="17" fillId="0" borderId="0" applyFont="0" applyFill="0" applyBorder="0" applyAlignment="0" applyProtection="0"/>
    <xf numFmtId="166" fontId="34" fillId="0" borderId="0" applyFont="0" applyFill="0" applyBorder="0" applyAlignment="0" applyProtection="0"/>
    <xf numFmtId="0" fontId="35" fillId="0" borderId="0" applyNumberFormat="0">
      <alignment vertical="top" wrapText="1"/>
    </xf>
    <xf numFmtId="0" fontId="35" fillId="0" borderId="0" applyNumberFormat="0">
      <alignment vertical="top"/>
    </xf>
    <xf numFmtId="0" fontId="36" fillId="0" borderId="0" applyNumberFormat="0">
      <alignment vertical="top" wrapText="1"/>
    </xf>
    <xf numFmtId="0" fontId="37" fillId="0" borderId="0" applyNumberFormat="0">
      <alignment vertical="top" wrapText="1"/>
    </xf>
    <xf numFmtId="0" fontId="38" fillId="0" borderId="0" applyNumberFormat="0">
      <alignment vertical="top" wrapText="1"/>
    </xf>
    <xf numFmtId="4" fontId="31" fillId="8" borderId="0" applyBorder="0" applyProtection="0"/>
    <xf numFmtId="44" fontId="34" fillId="0" borderId="0" applyFont="0" applyFill="0" applyBorder="0" applyAlignment="0" applyProtection="0"/>
    <xf numFmtId="44" fontId="34" fillId="0" borderId="0" applyFont="0" applyFill="0" applyBorder="0" applyAlignment="0" applyProtection="0"/>
    <xf numFmtId="166" fontId="1"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44" fontId="17" fillId="0" borderId="0" applyFont="0" applyFill="0" applyBorder="0" applyAlignment="0" applyProtection="0"/>
    <xf numFmtId="3" fontId="32" fillId="9" borderId="0" applyNumberFormat="0" applyBorder="0" applyAlignment="0" applyProtection="0"/>
    <xf numFmtId="171" fontId="17" fillId="0" borderId="0" applyFont="0" applyFill="0" applyBorder="0" applyAlignment="0" applyProtection="0"/>
    <xf numFmtId="0" fontId="39" fillId="0" borderId="0" applyNumberFormat="0" applyFill="0" applyBorder="0" applyAlignment="0" applyProtection="0"/>
    <xf numFmtId="0" fontId="40" fillId="10" borderId="0" applyNumberFormat="0" applyProtection="0">
      <alignment horizontal="right"/>
    </xf>
    <xf numFmtId="0" fontId="41" fillId="0" borderId="0"/>
    <xf numFmtId="0" fontId="17" fillId="0" borderId="0"/>
    <xf numFmtId="0" fontId="17" fillId="0" borderId="0"/>
    <xf numFmtId="0" fontId="1" fillId="0" borderId="0"/>
    <xf numFmtId="0" fontId="32" fillId="0" borderId="0"/>
    <xf numFmtId="0" fontId="17" fillId="0" borderId="0"/>
    <xf numFmtId="9" fontId="17" fillId="0" borderId="0" applyFont="0" applyFill="0" applyBorder="0" applyAlignment="0" applyProtection="0"/>
    <xf numFmtId="9" fontId="34" fillId="0" borderId="0" applyFont="0" applyFill="0" applyBorder="0" applyAlignment="0" applyProtection="0"/>
    <xf numFmtId="0" fontId="42" fillId="0" borderId="6">
      <alignment horizontal="right"/>
    </xf>
    <xf numFmtId="0" fontId="42" fillId="8" borderId="6">
      <alignment horizontal="right"/>
    </xf>
    <xf numFmtId="0" fontId="43" fillId="0" borderId="7"/>
    <xf numFmtId="4" fontId="40" fillId="11" borderId="0" applyBorder="0" applyProtection="0"/>
    <xf numFmtId="0" fontId="44" fillId="0" borderId="8"/>
    <xf numFmtId="0" fontId="45" fillId="0" borderId="0" applyNumberFormat="0" applyAlignment="0" applyProtection="0"/>
    <xf numFmtId="0" fontId="45" fillId="0" borderId="7"/>
    <xf numFmtId="0" fontId="46" fillId="0" borderId="0" applyNumberFormat="0" applyFill="0" applyBorder="0" applyProtection="0">
      <alignment horizontal="left"/>
    </xf>
  </cellStyleXfs>
  <cellXfs count="133">
    <xf numFmtId="0" fontId="0" fillId="0" borderId="0" xfId="0"/>
    <xf numFmtId="165" fontId="7" fillId="3" borderId="0" xfId="0" applyNumberFormat="1" applyFont="1" applyFill="1" applyBorder="1"/>
    <xf numFmtId="0" fontId="18" fillId="4" borderId="0" xfId="3" applyFont="1" applyFill="1"/>
    <xf numFmtId="0" fontId="19" fillId="0" borderId="0" xfId="0" applyFont="1"/>
    <xf numFmtId="0" fontId="18" fillId="4" borderId="1" xfId="3" applyFont="1" applyFill="1" applyBorder="1"/>
    <xf numFmtId="0" fontId="18" fillId="4" borderId="0" xfId="3" applyFont="1" applyFill="1" applyBorder="1"/>
    <xf numFmtId="0" fontId="20" fillId="4" borderId="0" xfId="3" applyFont="1" applyFill="1" applyBorder="1"/>
    <xf numFmtId="0" fontId="18" fillId="4" borderId="2" xfId="3" applyFont="1" applyFill="1" applyBorder="1"/>
    <xf numFmtId="0" fontId="27" fillId="4" borderId="0" xfId="3" applyFont="1" applyFill="1" applyBorder="1" applyAlignment="1">
      <alignment vertical="center"/>
    </xf>
    <xf numFmtId="0" fontId="27" fillId="0" borderId="0" xfId="3" applyFont="1" applyFill="1" applyBorder="1" applyAlignment="1">
      <alignment vertical="center"/>
    </xf>
    <xf numFmtId="0" fontId="18" fillId="4" borderId="0" xfId="3" applyFont="1" applyFill="1" applyAlignment="1">
      <alignment vertical="center"/>
    </xf>
    <xf numFmtId="0" fontId="18" fillId="0" borderId="0" xfId="3" applyFont="1" applyFill="1" applyBorder="1" applyAlignment="1">
      <alignment vertical="center"/>
    </xf>
    <xf numFmtId="0" fontId="18" fillId="4" borderId="0" xfId="3" applyFont="1" applyFill="1" applyBorder="1" applyAlignment="1">
      <alignment vertical="center"/>
    </xf>
    <xf numFmtId="0" fontId="18" fillId="4" borderId="2" xfId="3" applyFont="1" applyFill="1" applyBorder="1" applyAlignment="1">
      <alignment vertical="center"/>
    </xf>
    <xf numFmtId="0" fontId="18" fillId="4" borderId="3" xfId="3" applyFont="1" applyFill="1" applyBorder="1"/>
    <xf numFmtId="0" fontId="18" fillId="4" borderId="4" xfId="3" applyFont="1" applyFill="1" applyBorder="1"/>
    <xf numFmtId="0" fontId="18" fillId="0" borderId="4" xfId="3" applyFont="1" applyFill="1" applyBorder="1"/>
    <xf numFmtId="0" fontId="18" fillId="4" borderId="5" xfId="3" applyFont="1" applyFill="1" applyBorder="1"/>
    <xf numFmtId="0" fontId="28" fillId="0" borderId="0" xfId="3" applyFont="1" applyFill="1" applyBorder="1" applyAlignment="1">
      <alignment horizontal="left" vertical="center"/>
    </xf>
    <xf numFmtId="0" fontId="18" fillId="4" borderId="1" xfId="3" applyFont="1" applyFill="1" applyBorder="1" applyAlignment="1">
      <alignment vertical="center"/>
    </xf>
    <xf numFmtId="0" fontId="22" fillId="0" borderId="0" xfId="3" applyFont="1" applyFill="1" applyBorder="1" applyAlignment="1">
      <alignment horizontal="left" vertical="center"/>
    </xf>
    <xf numFmtId="0" fontId="21" fillId="4" borderId="0" xfId="4" applyFill="1" applyBorder="1" applyAlignment="1" applyProtection="1"/>
    <xf numFmtId="0" fontId="48" fillId="4" borderId="0" xfId="4" applyFont="1" applyFill="1" applyBorder="1" applyAlignment="1" applyProtection="1"/>
    <xf numFmtId="166" fontId="0" fillId="0" borderId="9" xfId="2" applyNumberFormat="1" applyFont="1" applyFill="1" applyBorder="1" applyAlignment="1" applyProtection="1">
      <alignment horizontal="centerContinuous"/>
      <protection locked="0"/>
    </xf>
    <xf numFmtId="165" fontId="3" fillId="0" borderId="10" xfId="0" applyNumberFormat="1" applyFont="1" applyFill="1" applyBorder="1" applyAlignment="1" applyProtection="1">
      <alignment horizontal="centerContinuous"/>
      <protection locked="0"/>
    </xf>
    <xf numFmtId="0" fontId="0" fillId="0" borderId="10" xfId="0" applyFill="1" applyBorder="1" applyAlignment="1">
      <alignment horizontal="centerContinuous"/>
    </xf>
    <xf numFmtId="0" fontId="4" fillId="0" borderId="10" xfId="0" applyFont="1" applyFill="1" applyBorder="1"/>
    <xf numFmtId="0" fontId="0" fillId="0" borderId="10" xfId="0" applyFill="1" applyBorder="1"/>
    <xf numFmtId="165" fontId="0" fillId="0" borderId="10" xfId="0" applyNumberFormat="1" applyFill="1" applyBorder="1"/>
    <xf numFmtId="0" fontId="5" fillId="0" borderId="10" xfId="0" applyFont="1" applyFill="1" applyBorder="1"/>
    <xf numFmtId="166" fontId="0" fillId="0" borderId="11" xfId="2" applyNumberFormat="1" applyFont="1" applyFill="1" applyBorder="1" applyAlignment="1" applyProtection="1">
      <alignment horizontal="centerContinuous"/>
      <protection locked="0"/>
    </xf>
    <xf numFmtId="0" fontId="0" fillId="0" borderId="11" xfId="0" applyFill="1" applyBorder="1" applyAlignment="1">
      <alignment horizontal="centerContinuous"/>
    </xf>
    <xf numFmtId="0" fontId="0" fillId="0" borderId="12" xfId="0" applyFill="1" applyBorder="1"/>
    <xf numFmtId="165" fontId="0" fillId="0" borderId="13" xfId="0" applyNumberFormat="1" applyFill="1" applyBorder="1" applyAlignment="1" applyProtection="1">
      <alignment horizontal="left"/>
      <protection locked="0"/>
    </xf>
    <xf numFmtId="0" fontId="0" fillId="0" borderId="13" xfId="0" applyFill="1" applyBorder="1"/>
    <xf numFmtId="0" fontId="0" fillId="0" borderId="14" xfId="0" applyFill="1" applyBorder="1"/>
    <xf numFmtId="0" fontId="0" fillId="0" borderId="16" xfId="0" applyFill="1" applyBorder="1" applyAlignment="1">
      <alignment horizontal="centerContinuous"/>
    </xf>
    <xf numFmtId="165" fontId="0" fillId="0" borderId="15" xfId="0" applyNumberFormat="1" applyFill="1" applyBorder="1" applyAlignment="1" applyProtection="1">
      <alignment horizontal="centerContinuous"/>
      <protection locked="0"/>
    </xf>
    <xf numFmtId="165" fontId="3" fillId="0" borderId="12" xfId="0" applyNumberFormat="1" applyFont="1" applyFill="1" applyBorder="1" applyAlignment="1" applyProtection="1">
      <alignment horizontal="centerContinuous"/>
      <protection locked="0"/>
    </xf>
    <xf numFmtId="165" fontId="3" fillId="0" borderId="17" xfId="0" applyNumberFormat="1" applyFont="1" applyFill="1" applyBorder="1" applyAlignment="1" applyProtection="1">
      <alignment horizontal="centerContinuous"/>
      <protection locked="0"/>
    </xf>
    <xf numFmtId="166" fontId="0" fillId="0" borderId="17" xfId="2" applyNumberFormat="1" applyFont="1" applyFill="1" applyBorder="1" applyAlignment="1" applyProtection="1">
      <alignment horizontal="centerContinuous"/>
      <protection locked="0"/>
    </xf>
    <xf numFmtId="165" fontId="0" fillId="0" borderId="16" xfId="0" applyNumberFormat="1" applyFill="1" applyBorder="1" applyAlignment="1" applyProtection="1">
      <alignment horizontal="centerContinuous"/>
      <protection locked="0"/>
    </xf>
    <xf numFmtId="165" fontId="0" fillId="0" borderId="18" xfId="0" applyNumberFormat="1" applyFill="1" applyBorder="1" applyAlignment="1" applyProtection="1">
      <alignment horizontal="centerContinuous"/>
      <protection locked="0"/>
    </xf>
    <xf numFmtId="166" fontId="0" fillId="0" borderId="16" xfId="2" applyNumberFormat="1" applyFont="1" applyFill="1" applyBorder="1" applyAlignment="1" applyProtection="1">
      <alignment horizontal="centerContinuous"/>
      <protection locked="0"/>
    </xf>
    <xf numFmtId="0" fontId="0" fillId="0" borderId="16" xfId="0" applyFill="1" applyBorder="1"/>
    <xf numFmtId="165" fontId="2" fillId="13" borderId="15" xfId="0" applyNumberFormat="1" applyFont="1" applyFill="1" applyBorder="1" applyAlignment="1" applyProtection="1">
      <alignment horizontal="centerContinuous"/>
      <protection locked="0"/>
    </xf>
    <xf numFmtId="165" fontId="2" fillId="13" borderId="16" xfId="0" applyNumberFormat="1" applyFont="1" applyFill="1" applyBorder="1" applyAlignment="1" applyProtection="1">
      <alignment horizontal="centerContinuous"/>
      <protection locked="0"/>
    </xf>
    <xf numFmtId="165" fontId="2" fillId="13" borderId="17" xfId="0" applyNumberFormat="1" applyFont="1" applyFill="1" applyBorder="1" applyAlignment="1" applyProtection="1">
      <alignment horizontal="centerContinuous"/>
      <protection locked="0"/>
    </xf>
    <xf numFmtId="0" fontId="47" fillId="13" borderId="16" xfId="0" applyFont="1" applyFill="1" applyBorder="1" applyAlignment="1">
      <alignment horizontal="centerContinuous"/>
    </xf>
    <xf numFmtId="165" fontId="7" fillId="3" borderId="0" xfId="0" applyNumberFormat="1" applyFont="1" applyFill="1"/>
    <xf numFmtId="165" fontId="7" fillId="3" borderId="0" xfId="0" applyNumberFormat="1" applyFont="1" applyFill="1" applyBorder="1" applyAlignment="1"/>
    <xf numFmtId="165" fontId="7" fillId="3" borderId="0" xfId="0" applyNumberFormat="1" applyFont="1" applyFill="1" applyBorder="1" applyAlignment="1">
      <alignment horizontal="right"/>
    </xf>
    <xf numFmtId="165" fontId="7" fillId="3" borderId="10" xfId="0" applyNumberFormat="1" applyFont="1" applyFill="1" applyBorder="1"/>
    <xf numFmtId="165" fontId="9" fillId="3" borderId="10" xfId="0" applyNumberFormat="1" applyFont="1" applyFill="1" applyBorder="1" applyAlignment="1"/>
    <xf numFmtId="167" fontId="10" fillId="3" borderId="10" xfId="0" applyNumberFormat="1" applyFont="1" applyFill="1" applyBorder="1" applyAlignment="1"/>
    <xf numFmtId="165" fontId="7" fillId="3" borderId="10" xfId="2" applyNumberFormat="1" applyFont="1" applyFill="1" applyBorder="1"/>
    <xf numFmtId="165" fontId="13" fillId="3" borderId="10" xfId="0" applyNumberFormat="1" applyFont="1" applyFill="1" applyBorder="1"/>
    <xf numFmtId="165" fontId="7" fillId="3" borderId="10" xfId="0" applyNumberFormat="1" applyFont="1" applyFill="1" applyBorder="1" applyAlignment="1">
      <alignment horizontal="left"/>
    </xf>
    <xf numFmtId="165" fontId="7" fillId="3" borderId="10" xfId="0" applyNumberFormat="1" applyFont="1" applyFill="1" applyBorder="1" applyAlignment="1"/>
    <xf numFmtId="165" fontId="14" fillId="3" borderId="10" xfId="0" applyNumberFormat="1" applyFont="1" applyFill="1" applyBorder="1"/>
    <xf numFmtId="165" fontId="9" fillId="3" borderId="12" xfId="0" applyNumberFormat="1" applyFont="1" applyFill="1" applyBorder="1" applyAlignment="1"/>
    <xf numFmtId="165" fontId="7" fillId="3" borderId="12" xfId="0" applyNumberFormat="1" applyFont="1" applyFill="1" applyBorder="1"/>
    <xf numFmtId="165" fontId="7" fillId="3" borderId="12" xfId="0" applyNumberFormat="1" applyFont="1" applyFill="1" applyBorder="1" applyAlignment="1">
      <alignment horizontal="right"/>
    </xf>
    <xf numFmtId="165" fontId="7" fillId="3" borderId="19" xfId="0" applyNumberFormat="1" applyFont="1" applyFill="1" applyBorder="1"/>
    <xf numFmtId="165" fontId="7" fillId="3" borderId="19" xfId="0" applyNumberFormat="1" applyFont="1" applyFill="1" applyBorder="1" applyAlignment="1">
      <alignment horizontal="right"/>
    </xf>
    <xf numFmtId="165" fontId="7" fillId="3" borderId="13" xfId="0" applyNumberFormat="1" applyFont="1" applyFill="1" applyBorder="1"/>
    <xf numFmtId="165" fontId="7" fillId="3" borderId="20" xfId="0" applyNumberFormat="1" applyFont="1" applyFill="1" applyBorder="1"/>
    <xf numFmtId="165" fontId="7" fillId="3" borderId="14" xfId="0" applyNumberFormat="1" applyFont="1" applyFill="1" applyBorder="1"/>
    <xf numFmtId="165" fontId="7" fillId="3" borderId="21" xfId="0" applyNumberFormat="1" applyFont="1" applyFill="1" applyBorder="1"/>
    <xf numFmtId="165" fontId="8" fillId="12" borderId="15" xfId="0" applyNumberFormat="1" applyFont="1" applyFill="1" applyBorder="1" applyAlignment="1"/>
    <xf numFmtId="165" fontId="9" fillId="12" borderId="11" xfId="0" applyNumberFormat="1" applyFont="1" applyFill="1" applyBorder="1" applyAlignment="1"/>
    <xf numFmtId="165" fontId="9" fillId="12" borderId="16" xfId="0" applyNumberFormat="1" applyFont="1" applyFill="1" applyBorder="1" applyAlignment="1"/>
    <xf numFmtId="165" fontId="7" fillId="3" borderId="11" xfId="0" applyNumberFormat="1" applyFont="1" applyFill="1" applyBorder="1"/>
    <xf numFmtId="165" fontId="7" fillId="3" borderId="22" xfId="0" applyNumberFormat="1" applyFont="1" applyFill="1" applyBorder="1"/>
    <xf numFmtId="165" fontId="7" fillId="3" borderId="17" xfId="0" applyNumberFormat="1" applyFont="1" applyFill="1" applyBorder="1"/>
    <xf numFmtId="165" fontId="8" fillId="12" borderId="23" xfId="0" applyNumberFormat="1" applyFont="1" applyFill="1" applyBorder="1" applyAlignment="1"/>
    <xf numFmtId="165" fontId="9" fillId="12" borderId="24" xfId="0" applyNumberFormat="1" applyFont="1" applyFill="1" applyBorder="1" applyAlignment="1"/>
    <xf numFmtId="165" fontId="9" fillId="12" borderId="25" xfId="0" applyNumberFormat="1" applyFont="1" applyFill="1" applyBorder="1" applyAlignment="1"/>
    <xf numFmtId="165" fontId="9" fillId="3" borderId="26" xfId="0" applyNumberFormat="1" applyFont="1" applyFill="1" applyBorder="1" applyAlignment="1"/>
    <xf numFmtId="167" fontId="10" fillId="3" borderId="13" xfId="0" applyNumberFormat="1" applyFont="1" applyFill="1" applyBorder="1" applyAlignment="1"/>
    <xf numFmtId="0" fontId="0" fillId="3" borderId="11" xfId="0" applyFill="1" applyBorder="1"/>
    <xf numFmtId="165" fontId="7" fillId="3" borderId="27" xfId="0" applyNumberFormat="1" applyFont="1" applyFill="1" applyBorder="1"/>
    <xf numFmtId="165" fontId="7" fillId="3" borderId="28" xfId="0" applyNumberFormat="1" applyFont="1" applyFill="1" applyBorder="1"/>
    <xf numFmtId="165" fontId="7" fillId="3" borderId="26" xfId="0" applyNumberFormat="1" applyFont="1" applyFill="1" applyBorder="1"/>
    <xf numFmtId="165" fontId="7" fillId="3" borderId="29" xfId="0" applyNumberFormat="1" applyFont="1" applyFill="1" applyBorder="1"/>
    <xf numFmtId="9" fontId="11" fillId="3" borderId="14" xfId="2" applyFont="1" applyFill="1" applyBorder="1"/>
    <xf numFmtId="165" fontId="7" fillId="3" borderId="15" xfId="0" applyNumberFormat="1" applyFont="1" applyFill="1" applyBorder="1"/>
    <xf numFmtId="169" fontId="11" fillId="3" borderId="16" xfId="1" applyNumberFormat="1" applyFont="1" applyFill="1" applyBorder="1"/>
    <xf numFmtId="9" fontId="11" fillId="3" borderId="16" xfId="2" applyFont="1" applyFill="1" applyBorder="1"/>
    <xf numFmtId="165" fontId="11" fillId="3" borderId="13" xfId="0" applyNumberFormat="1" applyFont="1" applyFill="1" applyBorder="1"/>
    <xf numFmtId="165" fontId="11" fillId="3" borderId="14" xfId="2" applyNumberFormat="1" applyFont="1" applyFill="1" applyBorder="1"/>
    <xf numFmtId="164" fontId="11" fillId="3" borderId="16" xfId="1" applyFont="1" applyFill="1" applyBorder="1"/>
    <xf numFmtId="9" fontId="11" fillId="3" borderId="16" xfId="1" applyNumberFormat="1" applyFont="1" applyFill="1" applyBorder="1"/>
    <xf numFmtId="10" fontId="11" fillId="3" borderId="14" xfId="2" applyNumberFormat="1" applyFont="1" applyFill="1" applyBorder="1"/>
    <xf numFmtId="0" fontId="0" fillId="3" borderId="15" xfId="0" applyFill="1" applyBorder="1"/>
    <xf numFmtId="10" fontId="11" fillId="3" borderId="16" xfId="2" applyNumberFormat="1" applyFont="1" applyFill="1" applyBorder="1"/>
    <xf numFmtId="165" fontId="11" fillId="3" borderId="16" xfId="0" applyNumberFormat="1" applyFont="1" applyFill="1" applyBorder="1"/>
    <xf numFmtId="165" fontId="12" fillId="3" borderId="15" xfId="0" applyNumberFormat="1" applyFont="1" applyFill="1" applyBorder="1" applyAlignment="1"/>
    <xf numFmtId="165" fontId="7" fillId="3" borderId="16" xfId="0" applyNumberFormat="1" applyFont="1" applyFill="1" applyBorder="1"/>
    <xf numFmtId="165" fontId="15" fillId="3" borderId="0" xfId="0" applyNumberFormat="1" applyFont="1" applyFill="1"/>
    <xf numFmtId="165" fontId="7" fillId="3" borderId="0" xfId="0" applyNumberFormat="1" applyFont="1" applyFill="1" applyAlignment="1">
      <alignment horizontal="right"/>
    </xf>
    <xf numFmtId="165" fontId="14" fillId="3" borderId="0" xfId="0" applyNumberFormat="1" applyFont="1" applyFill="1"/>
    <xf numFmtId="164" fontId="0" fillId="3" borderId="0" xfId="0" applyNumberFormat="1" applyFont="1" applyFill="1"/>
    <xf numFmtId="165" fontId="13" fillId="3" borderId="0" xfId="0" applyNumberFormat="1" applyFont="1" applyFill="1"/>
    <xf numFmtId="165" fontId="16" fillId="3" borderId="0" xfId="0" applyNumberFormat="1" applyFont="1" applyFill="1"/>
    <xf numFmtId="165" fontId="7" fillId="3" borderId="0" xfId="0" applyNumberFormat="1" applyFont="1" applyFill="1" applyAlignment="1"/>
    <xf numFmtId="9" fontId="7" fillId="3" borderId="0" xfId="2" applyFont="1" applyFill="1" applyBorder="1"/>
    <xf numFmtId="168" fontId="7" fillId="3" borderId="0" xfId="0" applyNumberFormat="1" applyFont="1" applyFill="1" applyBorder="1"/>
    <xf numFmtId="164" fontId="0" fillId="3" borderId="0" xfId="0" applyNumberFormat="1" applyFill="1"/>
    <xf numFmtId="9" fontId="7" fillId="3" borderId="0" xfId="2" applyNumberFormat="1" applyFont="1" applyFill="1" applyBorder="1"/>
    <xf numFmtId="0" fontId="3" fillId="3" borderId="0" xfId="0" applyFont="1" applyFill="1"/>
    <xf numFmtId="164" fontId="7" fillId="3" borderId="0" xfId="2" applyNumberFormat="1" applyFont="1" applyFill="1" applyBorder="1"/>
    <xf numFmtId="164" fontId="0" fillId="3" borderId="0" xfId="0" applyNumberFormat="1" applyFont="1" applyFill="1" applyBorder="1"/>
    <xf numFmtId="164" fontId="7" fillId="3" borderId="0" xfId="1" applyFont="1" applyFill="1" applyBorder="1"/>
    <xf numFmtId="9" fontId="7" fillId="3" borderId="9" xfId="2" applyFont="1" applyFill="1" applyBorder="1"/>
    <xf numFmtId="166" fontId="7" fillId="3" borderId="9" xfId="2" applyNumberFormat="1" applyFont="1" applyFill="1" applyBorder="1"/>
    <xf numFmtId="10" fontId="7" fillId="3" borderId="9" xfId="2" applyNumberFormat="1" applyFont="1" applyFill="1" applyBorder="1"/>
    <xf numFmtId="164" fontId="7" fillId="3" borderId="9" xfId="1" applyFont="1" applyFill="1" applyBorder="1"/>
    <xf numFmtId="168" fontId="7" fillId="3" borderId="9" xfId="0" applyNumberFormat="1" applyFont="1" applyFill="1" applyBorder="1"/>
    <xf numFmtId="164" fontId="7" fillId="3" borderId="9" xfId="2" applyNumberFormat="1" applyFont="1" applyFill="1" applyBorder="1"/>
    <xf numFmtId="165" fontId="6" fillId="3" borderId="12" xfId="0" applyNumberFormat="1" applyFont="1" applyFill="1" applyBorder="1" applyAlignment="1">
      <alignment horizontal="centerContinuous"/>
    </xf>
    <xf numFmtId="165" fontId="6" fillId="13" borderId="15" xfId="0" applyNumberFormat="1" applyFont="1" applyFill="1" applyBorder="1" applyAlignment="1">
      <alignment horizontal="centerContinuous"/>
    </xf>
    <xf numFmtId="165" fontId="6" fillId="13" borderId="11" xfId="0" applyNumberFormat="1" applyFont="1" applyFill="1" applyBorder="1" applyAlignment="1">
      <alignment horizontal="centerContinuous"/>
    </xf>
    <xf numFmtId="165" fontId="6" fillId="13" borderId="22" xfId="0" applyNumberFormat="1" applyFont="1" applyFill="1" applyBorder="1" applyAlignment="1">
      <alignment horizontal="centerContinuous"/>
    </xf>
    <xf numFmtId="165" fontId="6" fillId="13" borderId="17" xfId="0" applyNumberFormat="1" applyFont="1" applyFill="1" applyBorder="1" applyAlignment="1">
      <alignment horizontal="centerContinuous"/>
    </xf>
    <xf numFmtId="165" fontId="6" fillId="13" borderId="16" xfId="0" applyNumberFormat="1" applyFont="1" applyFill="1" applyBorder="1" applyAlignment="1">
      <alignment horizontal="centerContinuous"/>
    </xf>
    <xf numFmtId="0" fontId="23" fillId="0" borderId="0" xfId="3" applyFont="1" applyFill="1" applyBorder="1" applyAlignment="1">
      <alignment horizontal="left" vertical="center" wrapText="1"/>
    </xf>
    <xf numFmtId="0" fontId="30" fillId="0" borderId="0" xfId="3" applyFont="1" applyFill="1" applyBorder="1" applyAlignment="1">
      <alignment horizontal="left" vertical="center"/>
    </xf>
    <xf numFmtId="0" fontId="28" fillId="0" borderId="0" xfId="3" applyFont="1" applyFill="1" applyBorder="1" applyAlignment="1">
      <alignment horizontal="left" vertical="center"/>
    </xf>
    <xf numFmtId="0" fontId="29" fillId="0" borderId="0" xfId="3" applyFont="1" applyFill="1" applyBorder="1" applyAlignment="1">
      <alignment horizontal="left" vertical="center"/>
    </xf>
    <xf numFmtId="0" fontId="28" fillId="0" borderId="0" xfId="3" applyFont="1" applyFill="1" applyBorder="1" applyAlignment="1">
      <alignment horizontal="left" vertical="center" wrapText="1"/>
    </xf>
    <xf numFmtId="0" fontId="27" fillId="0" borderId="0" xfId="3" applyFont="1" applyFill="1" applyBorder="1" applyAlignment="1">
      <alignment horizontal="left" vertical="center" wrapText="1"/>
    </xf>
    <xf numFmtId="0" fontId="27" fillId="2" borderId="0" xfId="3" applyFont="1" applyFill="1" applyBorder="1" applyAlignment="1">
      <alignment horizontal="left" vertical="center" wrapText="1"/>
    </xf>
  </cellXfs>
  <cellStyles count="44">
    <cellStyle name="bullet" xfId="5"/>
    <cellStyle name="calc1" xfId="6"/>
    <cellStyle name="calc2" xfId="7"/>
    <cellStyle name="Comma" xfId="1" builtinId="3"/>
    <cellStyle name="Comma 2" xfId="8"/>
    <cellStyle name="Comma 2 2" xfId="9"/>
    <cellStyle name="Comma 3" xfId="10"/>
    <cellStyle name="Comma 4" xfId="11"/>
    <cellStyle name="comment1" xfId="12"/>
    <cellStyle name="comment1flat" xfId="13"/>
    <cellStyle name="comment1orange" xfId="14"/>
    <cellStyle name="comment2" xfId="15"/>
    <cellStyle name="comment2bold" xfId="16"/>
    <cellStyle name="conclusion" xfId="17"/>
    <cellStyle name="Currency 2" xfId="18"/>
    <cellStyle name="Currency 2 2" xfId="19"/>
    <cellStyle name="Currency 2 2 2" xfId="20"/>
    <cellStyle name="Currency 2 3" xfId="21"/>
    <cellStyle name="Currency 2 4" xfId="22"/>
    <cellStyle name="Currency 3" xfId="23"/>
    <cellStyle name="data" xfId="24"/>
    <cellStyle name="Euro" xfId="25"/>
    <cellStyle name="fade" xfId="26"/>
    <cellStyle name="head" xfId="27"/>
    <cellStyle name="Hyperlink" xfId="4" builtinId="8"/>
    <cellStyle name="Normal" xfId="0" builtinId="0"/>
    <cellStyle name="Normal 2" xfId="3"/>
    <cellStyle name="Normal 3" xfId="28"/>
    <cellStyle name="Normal 3 2" xfId="29"/>
    <cellStyle name="Normal 4" xfId="30"/>
    <cellStyle name="Normal 4 2" xfId="31"/>
    <cellStyle name="Normal 5" xfId="32"/>
    <cellStyle name="Normal 6" xfId="33"/>
    <cellStyle name="Percent" xfId="2" builtinId="5"/>
    <cellStyle name="Percent 2" xfId="34"/>
    <cellStyle name="Percent 3" xfId="35"/>
    <cellStyle name="qtag" xfId="36"/>
    <cellStyle name="qtagorange" xfId="37"/>
    <cellStyle name="qtext" xfId="38"/>
    <cellStyle name="result" xfId="39"/>
    <cellStyle name="section" xfId="40"/>
    <cellStyle name="subsection" xfId="41"/>
    <cellStyle name="subtitle" xfId="42"/>
    <cellStyle name="text"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111235</xdr:rowOff>
    </xdr:from>
    <xdr:to>
      <xdr:col>3</xdr:col>
      <xdr:colOff>609461</xdr:colOff>
      <xdr:row>1</xdr:row>
      <xdr:rowOff>1717632</xdr:rowOff>
    </xdr:to>
    <xdr:pic>
      <xdr:nvPicPr>
        <xdr:cNvPr id="2" name="Picture 1" descr="Picture1.png"/>
        <xdr:cNvPicPr>
          <a:picLocks noChangeAspect="1"/>
        </xdr:cNvPicPr>
      </xdr:nvPicPr>
      <xdr:blipFill>
        <a:blip xmlns:r="http://schemas.openxmlformats.org/officeDocument/2006/relationships" r:embed="rId1"/>
        <a:stretch>
          <a:fillRect/>
        </a:stretch>
      </xdr:blipFill>
      <xdr:spPr>
        <a:xfrm>
          <a:off x="76200" y="273160"/>
          <a:ext cx="2562086" cy="1606397"/>
        </a:xfrm>
        <a:prstGeom prst="rect">
          <a:avLst/>
        </a:prstGeom>
      </xdr:spPr>
    </xdr:pic>
    <xdr:clientData/>
  </xdr:twoCellAnchor>
  <xdr:twoCellAnchor editAs="oneCell">
    <xdr:from>
      <xdr:col>4</xdr:col>
      <xdr:colOff>1</xdr:colOff>
      <xdr:row>1</xdr:row>
      <xdr:rowOff>1525818</xdr:rowOff>
    </xdr:from>
    <xdr:to>
      <xdr:col>11</xdr:col>
      <xdr:colOff>0</xdr:colOff>
      <xdr:row>1</xdr:row>
      <xdr:rowOff>1720874</xdr:rowOff>
    </xdr:to>
    <xdr:pic>
      <xdr:nvPicPr>
        <xdr:cNvPr id="3" name="Picture 2" descr="Picture2.png"/>
        <xdr:cNvPicPr>
          <a:picLocks noChangeAspect="1"/>
        </xdr:cNvPicPr>
      </xdr:nvPicPr>
      <xdr:blipFill>
        <a:blip xmlns:r="http://schemas.openxmlformats.org/officeDocument/2006/relationships" r:embed="rId2"/>
        <a:stretch>
          <a:fillRect/>
        </a:stretch>
      </xdr:blipFill>
      <xdr:spPr>
        <a:xfrm>
          <a:off x="2705101" y="1687743"/>
          <a:ext cx="4267199" cy="1950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19048</xdr:rowOff>
    </xdr:from>
    <xdr:to>
      <xdr:col>10</xdr:col>
      <xdr:colOff>209550</xdr:colOff>
      <xdr:row>41</xdr:row>
      <xdr:rowOff>180975</xdr:rowOff>
    </xdr:to>
    <xdr:sp macro="" textlink="">
      <xdr:nvSpPr>
        <xdr:cNvPr id="3" name="Rectangle 2"/>
        <xdr:cNvSpPr/>
      </xdr:nvSpPr>
      <xdr:spPr>
        <a:xfrm>
          <a:off x="9525" y="209548"/>
          <a:ext cx="5295900" cy="7781927"/>
        </a:xfrm>
        <a:prstGeom prst="rect">
          <a:avLst/>
        </a:prstGeom>
        <a:solidFill>
          <a:srgbClr val="4F81B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ct val="115000"/>
            </a:lnSpc>
            <a:spcAft>
              <a:spcPts val="1000"/>
            </a:spcAft>
          </a:pPr>
          <a:r>
            <a:rPr lang="en-IN" sz="1100">
              <a:latin typeface="+mn-lt"/>
              <a:ea typeface="Calibri"/>
              <a:cs typeface="Times New Roman"/>
            </a:rPr>
            <a:t>Margaret Walker, CFA and Nancy Green, MBA are portfolio managers for Thomas Anderson Investment Management firm. Margaret has been managing the investment portfolio for affluent clients in London. Nancy recently joined Thomas Anderson Investment Management firm. She has been asked by Margaret Walker to analyzing an investment opportunity in Readymade Garment Company for her clients. </a:t>
          </a:r>
        </a:p>
        <a:p>
          <a:pPr>
            <a:lnSpc>
              <a:spcPct val="115000"/>
            </a:lnSpc>
            <a:spcAft>
              <a:spcPts val="1000"/>
            </a:spcAft>
          </a:pPr>
          <a:r>
            <a:rPr lang="en-IN" sz="1100">
              <a:latin typeface="+mn-lt"/>
              <a:ea typeface="Calibri"/>
              <a:cs typeface="Times New Roman"/>
            </a:rPr>
            <a:t>Readymade Garment is Britain’s med-sized manufacturer of air-jet loom woven heavy denim and shirting fabrics from cotton. It has operations in several countries and listed in London Stock Exchange, FTSE. It has shown high grow in recent years due to changes in govt. policies in this sector. </a:t>
          </a:r>
        </a:p>
        <a:p>
          <a:pPr>
            <a:lnSpc>
              <a:spcPct val="115000"/>
            </a:lnSpc>
            <a:spcAft>
              <a:spcPts val="1000"/>
            </a:spcAft>
          </a:pPr>
          <a:r>
            <a:rPr lang="en-IN" sz="1100">
              <a:latin typeface="+mn-lt"/>
              <a:ea typeface="Calibri"/>
              <a:cs typeface="Times New Roman"/>
            </a:rPr>
            <a:t>Using the historical prices of Readymade Garments Co. &amp; FTSE index, Nancy determines that the correlation between Readymade Garments Co stock and FTSE is 0.8. The FTSE index over the same period had a standard deviation of 30%. The standard deviation in Readymade Garment stock price was 45%. Also, Margaret tells Nancy to use the risk-free rate as 4% and Sharpe ratio for their diversified portfolio as 0.125. Using the concepts of CAL and SML, she determined the expected return on Readymade Garment Co.'s stock. </a:t>
          </a:r>
        </a:p>
        <a:p>
          <a:pPr>
            <a:lnSpc>
              <a:spcPct val="115000"/>
            </a:lnSpc>
            <a:spcAft>
              <a:spcPts val="1000"/>
            </a:spcAft>
          </a:pPr>
          <a:r>
            <a:rPr lang="en-IN" sz="1100">
              <a:latin typeface="+mn-lt"/>
              <a:ea typeface="Calibri"/>
              <a:cs typeface="Times New Roman"/>
            </a:rPr>
            <a:t>Just before reporting her results to Margaret, Nancy was told about the beta instability problem in using historical estimates. She reads the article describing a method to adjust beta given by Blume where </a:t>
          </a:r>
          <a:r>
            <a:rPr lang="el-GR" sz="1100">
              <a:latin typeface="+mn-lt"/>
              <a:ea typeface="Calibri"/>
              <a:cs typeface="Times New Roman"/>
            </a:rPr>
            <a:t>β</a:t>
          </a:r>
          <a:r>
            <a:rPr lang="en-IN" sz="1100" baseline="-25000">
              <a:latin typeface="+mn-lt"/>
              <a:ea typeface="Calibri"/>
              <a:cs typeface="Times New Roman"/>
            </a:rPr>
            <a:t>adjusted</a:t>
          </a:r>
          <a:r>
            <a:rPr lang="en-IN" sz="1100">
              <a:latin typeface="+mn-lt"/>
              <a:ea typeface="Calibri"/>
              <a:cs typeface="Times New Roman"/>
            </a:rPr>
            <a:t>= (1/3) + (2/3)*</a:t>
          </a:r>
          <a:r>
            <a:rPr lang="el-GR" sz="1100">
              <a:latin typeface="+mn-lt"/>
              <a:ea typeface="Calibri"/>
              <a:cs typeface="Times New Roman"/>
            </a:rPr>
            <a:t>β</a:t>
          </a:r>
          <a:r>
            <a:rPr lang="en-IN" sz="1100" baseline="-25000">
              <a:latin typeface="+mn-lt"/>
              <a:ea typeface="Calibri"/>
              <a:cs typeface="Times New Roman"/>
            </a:rPr>
            <a:t>historical</a:t>
          </a:r>
          <a:r>
            <a:rPr lang="en-IN" sz="1100">
              <a:latin typeface="+mn-lt"/>
              <a:ea typeface="Calibri"/>
              <a:cs typeface="Times New Roman"/>
            </a:rPr>
            <a:t>. She does the adjustments and shows the calculations to Margaret. In the meet, Nancy tells Margaret that they should invest in this stock because the return expected of 10% is more than required return calculated by her. In response, Margaret explains that the statistical inputs derived by Nancy from historical sample estimates often change over period, leading to time instability also.</a:t>
          </a:r>
        </a:p>
        <a:p>
          <a:pPr>
            <a:lnSpc>
              <a:spcPct val="115000"/>
            </a:lnSpc>
            <a:spcAft>
              <a:spcPts val="1000"/>
            </a:spcAft>
          </a:pPr>
          <a:r>
            <a:rPr lang="en-IN" sz="1100">
              <a:latin typeface="+mn-lt"/>
              <a:ea typeface="Calibri"/>
              <a:cs typeface="Times New Roman"/>
            </a:rPr>
            <a:t>Perplexed upon encountering instability in her model, Nancy decides to apply Multifactor Models to her analysis. She discovers that Multifactor Models can further be classified into macroeconomic factor models, fundamental factor models and statistical factor model.  However, she observes that these models differ in number of factors and their interpretations. </a:t>
          </a:r>
        </a:p>
        <a:p>
          <a:pPr>
            <a:lnSpc>
              <a:spcPct val="115000"/>
            </a:lnSpc>
            <a:spcAft>
              <a:spcPts val="1000"/>
            </a:spcAft>
          </a:pPr>
          <a:r>
            <a:rPr lang="en-IN" sz="1100">
              <a:latin typeface="+mn-lt"/>
              <a:ea typeface="Calibri"/>
              <a:cs typeface="Times New Roman"/>
            </a:rPr>
            <a:t>To understand these models, Nancy turns to Arbitrage Pricing Model first. She gathers the following information of the investment funds at Thomas Anderson. </a:t>
          </a:r>
        </a:p>
        <a:p>
          <a:pPr>
            <a:lnSpc>
              <a:spcPct val="115000"/>
            </a:lnSpc>
            <a:spcAft>
              <a:spcPts val="1000"/>
            </a:spcAft>
          </a:pPr>
          <a:endParaRPr lang="en-IN" sz="1100">
            <a:latin typeface="+mn-lt"/>
            <a:ea typeface="Calibri"/>
            <a:cs typeface="Times New Roman"/>
          </a:endParaRPr>
        </a:p>
        <a:p>
          <a:pPr>
            <a:lnSpc>
              <a:spcPct val="115000"/>
            </a:lnSpc>
            <a:spcAft>
              <a:spcPts val="1000"/>
            </a:spcAft>
          </a:pPr>
          <a:endParaRPr lang="en-IN" sz="1100">
            <a:latin typeface="+mn-lt"/>
            <a:ea typeface="Calibri"/>
            <a:cs typeface="Times New Roman"/>
          </a:endParaRPr>
        </a:p>
        <a:p>
          <a:endParaRPr lang="en-IN" sz="1100">
            <a:solidFill>
              <a:schemeClr val="lt1"/>
            </a:solidFill>
            <a:latin typeface="+mn-lt"/>
            <a:ea typeface="+mn-ea"/>
            <a:cs typeface="+mn-cs"/>
          </a:endParaRPr>
        </a:p>
        <a:p>
          <a:endParaRPr lang="en-IN" sz="1100">
            <a:solidFill>
              <a:schemeClr val="lt1"/>
            </a:solidFill>
            <a:latin typeface="+mn-lt"/>
            <a:ea typeface="+mn-ea"/>
            <a:cs typeface="+mn-cs"/>
          </a:endParaRPr>
        </a:p>
        <a:p>
          <a:endParaRPr lang="en-IN" sz="1100">
            <a:solidFill>
              <a:schemeClr val="lt1"/>
            </a:solidFill>
            <a:latin typeface="+mn-lt"/>
            <a:ea typeface="+mn-ea"/>
            <a:cs typeface="+mn-cs"/>
          </a:endParaRPr>
        </a:p>
        <a:p>
          <a:r>
            <a:rPr lang="en-IN" sz="1100">
              <a:solidFill>
                <a:schemeClr val="lt1"/>
              </a:solidFill>
              <a:latin typeface="+mn-lt"/>
              <a:ea typeface="+mn-ea"/>
              <a:cs typeface="+mn-cs"/>
            </a:rPr>
            <a:t>Based on her study, she concludes that </a:t>
          </a:r>
          <a:r>
            <a:rPr lang="en-IN" sz="1100" b="1">
              <a:solidFill>
                <a:schemeClr val="lt1"/>
              </a:solidFill>
              <a:latin typeface="+mn-lt"/>
              <a:ea typeface="+mn-ea"/>
              <a:cs typeface="+mn-cs"/>
            </a:rPr>
            <a:t>factor portfolio </a:t>
          </a:r>
          <a:r>
            <a:rPr lang="en-IN" sz="1100">
              <a:solidFill>
                <a:schemeClr val="lt1"/>
              </a:solidFill>
              <a:latin typeface="+mn-lt"/>
              <a:ea typeface="+mn-ea"/>
              <a:cs typeface="+mn-cs"/>
            </a:rPr>
            <a:t>is a portfolio with specific set of factor sensitivities to match a pre-determined benchmark.  </a:t>
          </a:r>
        </a:p>
        <a:p>
          <a:r>
            <a:rPr lang="en-IN" sz="1100">
              <a:solidFill>
                <a:schemeClr val="lt1"/>
              </a:solidFill>
              <a:latin typeface="+mn-lt"/>
              <a:ea typeface="+mn-ea"/>
              <a:cs typeface="+mn-cs"/>
            </a:rPr>
            <a:t>Assuming the benchmark to be portfolio Passive (A), Nancy calculates the tracking error of portfolio Semi-Passive (B) and portfolio Active (C) as 0.5 % and 1% respectively. As a final step, she uses information ratio to comment on performance of these portfolios.</a:t>
          </a:r>
        </a:p>
        <a:p>
          <a:pPr>
            <a:lnSpc>
              <a:spcPct val="115000"/>
            </a:lnSpc>
            <a:spcAft>
              <a:spcPts val="1000"/>
            </a:spcAft>
          </a:pPr>
          <a:endParaRPr lang="en-IN" sz="1100">
            <a:latin typeface="+mn-lt"/>
            <a:ea typeface="Calibri"/>
            <a:cs typeface="Times New Roman"/>
          </a:endParaRPr>
        </a:p>
      </xdr:txBody>
    </xdr:sp>
    <xdr:clientData/>
  </xdr:twoCellAnchor>
  <xdr:twoCellAnchor editAs="oneCell">
    <xdr:from>
      <xdr:col>1</xdr:col>
      <xdr:colOff>279424</xdr:colOff>
      <xdr:row>29</xdr:row>
      <xdr:rowOff>87309</xdr:rowOff>
    </xdr:from>
    <xdr:to>
      <xdr:col>7</xdr:col>
      <xdr:colOff>498133</xdr:colOff>
      <xdr:row>35</xdr:row>
      <xdr:rowOff>107695</xdr:rowOff>
    </xdr:to>
    <xdr:pic>
      <xdr:nvPicPr>
        <xdr:cNvPr id="5" name="Picture 4"/>
        <xdr:cNvPicPr>
          <a:picLocks noChangeAspect="1" noChangeArrowheads="1"/>
        </xdr:cNvPicPr>
      </xdr:nvPicPr>
      <xdr:blipFill>
        <a:blip xmlns:r="http://schemas.openxmlformats.org/officeDocument/2006/relationships" r:embed="rId1"/>
        <a:srcRect/>
        <a:stretch>
          <a:fillRect/>
        </a:stretch>
      </xdr:blipFill>
      <xdr:spPr bwMode="auto">
        <a:xfrm>
          <a:off x="890338" y="5611809"/>
          <a:ext cx="4273731" cy="1163386"/>
        </a:xfrm>
        <a:prstGeom prst="rect">
          <a:avLst/>
        </a:prstGeom>
        <a:noFill/>
        <a:ln w="9525">
          <a:noFill/>
          <a:miter lim="800000"/>
          <a:headEnd/>
          <a:tailEnd/>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9526</xdr:colOff>
      <xdr:row>6</xdr:row>
      <xdr:rowOff>104775</xdr:rowOff>
    </xdr:from>
    <xdr:to>
      <xdr:col>9</xdr:col>
      <xdr:colOff>523876</xdr:colOff>
      <xdr:row>8</xdr:row>
      <xdr:rowOff>85725</xdr:rowOff>
    </xdr:to>
    <xdr:sp macro="" textlink="">
      <xdr:nvSpPr>
        <xdr:cNvPr id="2" name="Line Callout 2 1"/>
        <xdr:cNvSpPr/>
      </xdr:nvSpPr>
      <xdr:spPr>
        <a:xfrm>
          <a:off x="4200526" y="1104900"/>
          <a:ext cx="2857500" cy="304800"/>
        </a:xfrm>
        <a:prstGeom prst="borderCallout2">
          <a:avLst>
            <a:gd name="adj1" fmla="val 10835"/>
            <a:gd name="adj2" fmla="val -58"/>
            <a:gd name="adj3" fmla="val 53285"/>
            <a:gd name="adj4" fmla="val -7895"/>
            <a:gd name="adj5" fmla="val 52053"/>
            <a:gd name="adj6" fmla="val -27135"/>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0" lang="en-IN" sz="1100" b="0" i="0" u="none" strike="noStrike" kern="0" cap="none" spc="0" normalizeH="0" baseline="0" noProof="0">
              <a:ln>
                <a:noFill/>
              </a:ln>
              <a:solidFill>
                <a:sysClr val="windowText" lastClr="000000"/>
              </a:solidFill>
              <a:effectLst/>
              <a:uLnTx/>
              <a:uFillTx/>
              <a:latin typeface="+mn-lt"/>
              <a:ea typeface="+mn-ea"/>
              <a:cs typeface="+mn-cs"/>
            </a:rPr>
            <a:t>Step3:	 E(R) = R</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f</a:t>
          </a:r>
          <a:r>
            <a:rPr kumimoji="0" lang="en-IN" sz="1100" b="0" i="0" u="none" strike="noStrike" kern="0" cap="none" spc="0" normalizeH="0" baseline="0" noProof="0">
              <a:ln>
                <a:noFill/>
              </a:ln>
              <a:solidFill>
                <a:sysClr val="windowText" lastClr="000000"/>
              </a:solidFill>
              <a:effectLst/>
              <a:uLnTx/>
              <a:uFillTx/>
              <a:latin typeface="+mn-lt"/>
              <a:ea typeface="+mn-ea"/>
              <a:cs typeface="+mn-cs"/>
            </a:rPr>
            <a:t> + </a:t>
          </a:r>
          <a:r>
            <a:rPr kumimoji="0" lang="el-GR" sz="1100" b="0" i="0" u="none" strike="noStrike" kern="0" cap="none" spc="0" normalizeH="0" baseline="0" noProof="0">
              <a:ln>
                <a:noFill/>
              </a:ln>
              <a:solidFill>
                <a:sysClr val="windowText" lastClr="000000"/>
              </a:solidFill>
              <a:effectLst/>
              <a:uLnTx/>
              <a:uFillTx/>
              <a:latin typeface="+mn-lt"/>
              <a:ea typeface="+mn-ea"/>
              <a:cs typeface="+mn-cs"/>
            </a:rPr>
            <a:t>β</a:t>
          </a:r>
          <a:r>
            <a:rPr kumimoji="0" lang="en-IN" sz="1100" b="0" i="0" u="none" strike="noStrike" kern="0" cap="none" spc="0" normalizeH="0" baseline="0" noProof="0">
              <a:ln>
                <a:noFill/>
              </a:ln>
              <a:solidFill>
                <a:sysClr val="windowText" lastClr="000000"/>
              </a:solidFill>
              <a:effectLst/>
              <a:uLnTx/>
              <a:uFillTx/>
              <a:latin typeface="+mn-lt"/>
              <a:ea typeface="+mn-ea"/>
              <a:cs typeface="+mn-cs"/>
            </a:rPr>
            <a:t>*(R</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m</a:t>
          </a:r>
          <a:r>
            <a:rPr kumimoji="0" lang="en-IN" sz="1100" b="0" i="0" u="none" strike="noStrike" kern="0" cap="none" spc="0" normalizeH="0" baseline="0" noProof="0">
              <a:ln>
                <a:noFill/>
              </a:ln>
              <a:solidFill>
                <a:sysClr val="windowText" lastClr="000000"/>
              </a:solidFill>
              <a:effectLst/>
              <a:uLnTx/>
              <a:uFillTx/>
              <a:latin typeface="+mn-lt"/>
              <a:ea typeface="+mn-ea"/>
              <a:cs typeface="+mn-cs"/>
            </a:rPr>
            <a:t>-R</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f</a:t>
          </a:r>
          <a:r>
            <a:rPr kumimoji="0" lang="en-IN" sz="1100" b="0" i="0" u="none" strike="noStrike" kern="0" cap="none" spc="0" normalizeH="0" baseline="0" noProof="0">
              <a:ln>
                <a:noFill/>
              </a:ln>
              <a:solidFill>
                <a:sysClr val="windowText" lastClr="000000"/>
              </a:solidFill>
              <a:effectLst/>
              <a:uLnTx/>
              <a:uFillTx/>
              <a:latin typeface="+mn-lt"/>
              <a:ea typeface="+mn-ea"/>
              <a:cs typeface="+mn-cs"/>
            </a:rPr>
            <a:t>)</a:t>
          </a:r>
          <a:endParaRPr lang="en-IN">
            <a:solidFill>
              <a:sysClr val="windowText" lastClr="000000"/>
            </a:solidFill>
            <a:effectLst/>
          </a:endParaRPr>
        </a:p>
      </xdr:txBody>
    </xdr:sp>
    <xdr:clientData/>
  </xdr:twoCellAnchor>
  <xdr:twoCellAnchor>
    <xdr:from>
      <xdr:col>6</xdr:col>
      <xdr:colOff>1</xdr:colOff>
      <xdr:row>1</xdr:row>
      <xdr:rowOff>95250</xdr:rowOff>
    </xdr:from>
    <xdr:to>
      <xdr:col>9</xdr:col>
      <xdr:colOff>514351</xdr:colOff>
      <xdr:row>3</xdr:row>
      <xdr:rowOff>76200</xdr:rowOff>
    </xdr:to>
    <xdr:sp macro="" textlink="">
      <xdr:nvSpPr>
        <xdr:cNvPr id="4" name="Line Callout 2 3"/>
        <xdr:cNvSpPr/>
      </xdr:nvSpPr>
      <xdr:spPr>
        <a:xfrm>
          <a:off x="4191001" y="285750"/>
          <a:ext cx="2857500" cy="304800"/>
        </a:xfrm>
        <a:prstGeom prst="borderCallout2">
          <a:avLst>
            <a:gd name="adj1" fmla="val 10835"/>
            <a:gd name="adj2" fmla="val -58"/>
            <a:gd name="adj3" fmla="val 153285"/>
            <a:gd name="adj4" fmla="val -8228"/>
            <a:gd name="adj5" fmla="val 155178"/>
            <a:gd name="adj6" fmla="val -27135"/>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n-IN">
              <a:solidFill>
                <a:sysClr val="windowText" lastClr="000000"/>
              </a:solidFill>
              <a:effectLst/>
            </a:rPr>
            <a:t>Step1: 	</a:t>
          </a:r>
          <a:r>
            <a:rPr lang="el-GR">
              <a:solidFill>
                <a:sysClr val="windowText" lastClr="000000"/>
              </a:solidFill>
              <a:effectLst/>
            </a:rPr>
            <a:t>β</a:t>
          </a:r>
          <a:r>
            <a:rPr lang="en-IN">
              <a:solidFill>
                <a:sysClr val="windowText" lastClr="000000"/>
              </a:solidFill>
              <a:effectLst/>
            </a:rPr>
            <a:t> = </a:t>
          </a:r>
          <a:r>
            <a:rPr lang="el-GR">
              <a:solidFill>
                <a:sysClr val="windowText" lastClr="000000"/>
              </a:solidFill>
              <a:effectLst/>
            </a:rPr>
            <a:t>ρ</a:t>
          </a:r>
          <a:r>
            <a:rPr lang="en-IN">
              <a:solidFill>
                <a:sysClr val="windowText" lastClr="000000"/>
              </a:solidFill>
              <a:effectLst/>
            </a:rPr>
            <a:t>*(</a:t>
          </a:r>
          <a:r>
            <a:rPr kumimoji="0" lang="el-GR" sz="1100" b="0" i="0" u="none" strike="noStrike" kern="0" cap="none" spc="0" normalizeH="0" baseline="0" noProof="0">
              <a:ln>
                <a:noFill/>
              </a:ln>
              <a:solidFill>
                <a:sysClr val="windowText" lastClr="000000"/>
              </a:solidFill>
              <a:effectLst/>
              <a:uLnTx/>
              <a:uFillTx/>
              <a:latin typeface="+mn-lt"/>
              <a:ea typeface="+mn-ea"/>
              <a:cs typeface="+mn-cs"/>
            </a:rPr>
            <a:t>σ</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stock</a:t>
          </a:r>
          <a:r>
            <a:rPr kumimoji="0" lang="en-IN" sz="1100" b="0" i="0" u="none" strike="noStrike" kern="0" cap="none" spc="0" normalizeH="0" baseline="0" noProof="0">
              <a:ln>
                <a:noFill/>
              </a:ln>
              <a:solidFill>
                <a:sysClr val="windowText" lastClr="000000"/>
              </a:solidFill>
              <a:effectLst/>
              <a:uLnTx/>
              <a:uFillTx/>
              <a:latin typeface="+mn-lt"/>
              <a:ea typeface="+mn-ea"/>
              <a:cs typeface="+mn-cs"/>
            </a:rPr>
            <a:t>/</a:t>
          </a:r>
          <a:r>
            <a:rPr kumimoji="0" lang="el-GR" sz="1100" b="0" i="0" u="none" strike="noStrike" kern="0" cap="none" spc="0" normalizeH="0" baseline="0" noProof="0">
              <a:ln>
                <a:noFill/>
              </a:ln>
              <a:solidFill>
                <a:sysClr val="windowText" lastClr="000000"/>
              </a:solidFill>
              <a:effectLst/>
              <a:uLnTx/>
              <a:uFillTx/>
              <a:latin typeface="+mn-lt"/>
              <a:ea typeface="+mn-ea"/>
              <a:cs typeface="+mn-cs"/>
            </a:rPr>
            <a:t>σ</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m</a:t>
          </a:r>
          <a:r>
            <a:rPr lang="en-IN" sz="1100" baseline="0">
              <a:solidFill>
                <a:sysClr val="windowText" lastClr="000000"/>
              </a:solidFill>
              <a:latin typeface="+mn-lt"/>
              <a:ea typeface="+mn-ea"/>
              <a:cs typeface="+mn-cs"/>
            </a:rPr>
            <a:t>)</a:t>
          </a:r>
          <a:endParaRPr lang="en-IN">
            <a:solidFill>
              <a:sysClr val="windowText" lastClr="000000"/>
            </a:solidFill>
            <a:effectLst/>
          </a:endParaRPr>
        </a:p>
      </xdr:txBody>
    </xdr:sp>
    <xdr:clientData/>
  </xdr:twoCellAnchor>
  <xdr:twoCellAnchor>
    <xdr:from>
      <xdr:col>1</xdr:col>
      <xdr:colOff>57150</xdr:colOff>
      <xdr:row>21</xdr:row>
      <xdr:rowOff>114300</xdr:rowOff>
    </xdr:from>
    <xdr:to>
      <xdr:col>12</xdr:col>
      <xdr:colOff>704850</xdr:colOff>
      <xdr:row>25</xdr:row>
      <xdr:rowOff>142875</xdr:rowOff>
    </xdr:to>
    <xdr:sp macro="" textlink="">
      <xdr:nvSpPr>
        <xdr:cNvPr id="6" name="Line Callout 2 5"/>
        <xdr:cNvSpPr/>
      </xdr:nvSpPr>
      <xdr:spPr>
        <a:xfrm>
          <a:off x="561975" y="3571875"/>
          <a:ext cx="9277350" cy="704850"/>
        </a:xfrm>
        <a:prstGeom prst="borderCallout2">
          <a:avLst>
            <a:gd name="adj1" fmla="val 10835"/>
            <a:gd name="adj2" fmla="val -58"/>
            <a:gd name="adj3" fmla="val 9629"/>
            <a:gd name="adj4" fmla="val -654"/>
            <a:gd name="adj5" fmla="val 4248"/>
            <a:gd name="adj6" fmla="val -522"/>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IN" sz="1100" b="0" i="0" u="none" strike="noStrike" kern="0" cap="none" spc="0" normalizeH="0" baseline="0" noProof="0">
              <a:ln>
                <a:noFill/>
              </a:ln>
              <a:solidFill>
                <a:sysClr val="windowText" lastClr="000000"/>
              </a:solidFill>
              <a:effectLst/>
              <a:uLnTx/>
              <a:uFillTx/>
              <a:latin typeface="+mn-lt"/>
              <a:ea typeface="+mn-ea"/>
              <a:cs typeface="+mn-cs"/>
            </a:rPr>
            <a:t>Macroeconomic factors are surprises in the macroeconomic variables while fundamental factors are regressed rate of return to the factors</a:t>
          </a:r>
        </a:p>
        <a:p>
          <a:pPr marL="0" marR="0" lvl="0" indent="0" defTabSz="914400" eaLnBrk="1" fontAlgn="auto" latinLnBrk="0" hangingPunct="1">
            <a:lnSpc>
              <a:spcPct val="100000"/>
            </a:lnSpc>
            <a:spcBef>
              <a:spcPts val="0"/>
            </a:spcBef>
            <a:spcAft>
              <a:spcPts val="0"/>
            </a:spcAft>
            <a:buClrTx/>
            <a:buSzTx/>
            <a:buFontTx/>
            <a:buNone/>
            <a:tabLst/>
            <a:defRPr/>
          </a:pPr>
          <a:r>
            <a:rPr kumimoji="0" lang="en-IN" sz="1100" b="0" i="0" u="none" strike="noStrike" kern="0" cap="none" spc="0" normalizeH="0" baseline="0" noProof="0">
              <a:ln>
                <a:noFill/>
              </a:ln>
              <a:solidFill>
                <a:sysClr val="windowText" lastClr="000000"/>
              </a:solidFill>
              <a:effectLst/>
              <a:uLnTx/>
              <a:uFillTx/>
              <a:latin typeface="+mn-lt"/>
              <a:ea typeface="+mn-ea"/>
              <a:cs typeface="+mn-cs"/>
            </a:rPr>
            <a:t>Since macroeconomic factors represent only systemic risk, they are usually lesser in number. However, fundamental factors are generally large in number compared to Macroeconomic factors  models. </a:t>
          </a:r>
        </a:p>
      </xdr:txBody>
    </xdr:sp>
    <xdr:clientData/>
  </xdr:twoCellAnchor>
  <xdr:twoCellAnchor>
    <xdr:from>
      <xdr:col>6</xdr:col>
      <xdr:colOff>9525</xdr:colOff>
      <xdr:row>4</xdr:row>
      <xdr:rowOff>38100</xdr:rowOff>
    </xdr:from>
    <xdr:to>
      <xdr:col>9</xdr:col>
      <xdr:colOff>523875</xdr:colOff>
      <xdr:row>6</xdr:row>
      <xdr:rowOff>19050</xdr:rowOff>
    </xdr:to>
    <xdr:sp macro="" textlink="">
      <xdr:nvSpPr>
        <xdr:cNvPr id="8" name="Line Callout 2 7"/>
        <xdr:cNvSpPr/>
      </xdr:nvSpPr>
      <xdr:spPr>
        <a:xfrm>
          <a:off x="4200525" y="714375"/>
          <a:ext cx="2857500" cy="304800"/>
        </a:xfrm>
        <a:prstGeom prst="borderCallout2">
          <a:avLst>
            <a:gd name="adj1" fmla="val 10835"/>
            <a:gd name="adj2" fmla="val -58"/>
            <a:gd name="adj3" fmla="val 65785"/>
            <a:gd name="adj4" fmla="val -7562"/>
            <a:gd name="adj5" fmla="val 67678"/>
            <a:gd name="adj6" fmla="val -27135"/>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IN" sz="1100" b="0" i="0" u="none" strike="noStrike" kern="0" cap="none" spc="0" normalizeH="0" baseline="0" noProof="0">
              <a:ln>
                <a:noFill/>
              </a:ln>
              <a:solidFill>
                <a:sysClr val="windowText" lastClr="000000"/>
              </a:solidFill>
              <a:effectLst/>
              <a:uLnTx/>
              <a:uFillTx/>
              <a:latin typeface="+mn-lt"/>
              <a:ea typeface="+mn-ea"/>
              <a:cs typeface="+mn-cs"/>
            </a:rPr>
            <a:t>Step2: 	Sharpe Ratio = [E(R</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m</a:t>
          </a:r>
          <a:r>
            <a:rPr kumimoji="0" lang="en-IN" sz="1100" b="0" i="0" u="none" strike="noStrike" kern="0" cap="none" spc="0" normalizeH="0" baseline="0" noProof="0">
              <a:ln>
                <a:noFill/>
              </a:ln>
              <a:solidFill>
                <a:sysClr val="windowText" lastClr="000000"/>
              </a:solidFill>
              <a:effectLst/>
              <a:uLnTx/>
              <a:uFillTx/>
              <a:latin typeface="+mn-lt"/>
              <a:ea typeface="+mn-ea"/>
              <a:cs typeface="+mn-cs"/>
            </a:rPr>
            <a:t>)- R</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f</a:t>
          </a:r>
          <a:r>
            <a:rPr kumimoji="0" lang="en-IN" sz="1100" b="0" i="0" u="none" strike="noStrike" kern="0" cap="none" spc="0" normalizeH="0" baseline="0" noProof="0">
              <a:ln>
                <a:noFill/>
              </a:ln>
              <a:solidFill>
                <a:sysClr val="windowText" lastClr="000000"/>
              </a:solidFill>
              <a:effectLst/>
              <a:uLnTx/>
              <a:uFillTx/>
              <a:latin typeface="+mn-lt"/>
              <a:ea typeface="+mn-ea"/>
              <a:cs typeface="+mn-cs"/>
            </a:rPr>
            <a:t>]/</a:t>
          </a:r>
          <a:r>
            <a:rPr kumimoji="0" lang="el-GR" sz="1100" b="0" i="0" u="none" strike="noStrike" kern="0" cap="none" spc="0" normalizeH="0" baseline="0" noProof="0">
              <a:ln>
                <a:noFill/>
              </a:ln>
              <a:solidFill>
                <a:sysClr val="windowText" lastClr="000000"/>
              </a:solidFill>
              <a:effectLst/>
              <a:uLnTx/>
              <a:uFillTx/>
              <a:latin typeface="+mn-lt"/>
              <a:ea typeface="+mn-ea"/>
              <a:cs typeface="+mn-cs"/>
            </a:rPr>
            <a:t>σ</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m</a:t>
          </a:r>
          <a:r>
            <a:rPr kumimoji="0" lang="en-IN" sz="1100" b="0" i="0" u="none" strike="noStrike" kern="0" cap="none" spc="0" normalizeH="0" baseline="0" noProof="0">
              <a:ln>
                <a:noFill/>
              </a:ln>
              <a:solidFill>
                <a:sysClr val="windowText" lastClr="000000"/>
              </a:solidFill>
              <a:effectLst/>
              <a:uLnTx/>
              <a:uFillTx/>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endParaRPr lang="en-IN">
            <a:solidFill>
              <a:sysClr val="windowText" lastClr="000000"/>
            </a:solidFill>
            <a:effectLst/>
          </a:endParaRPr>
        </a:p>
      </xdr:txBody>
    </xdr:sp>
    <xdr:clientData/>
  </xdr:twoCellAnchor>
  <xdr:twoCellAnchor>
    <xdr:from>
      <xdr:col>5</xdr:col>
      <xdr:colOff>771525</xdr:colOff>
      <xdr:row>12</xdr:row>
      <xdr:rowOff>47625</xdr:rowOff>
    </xdr:from>
    <xdr:to>
      <xdr:col>9</xdr:col>
      <xdr:colOff>504825</xdr:colOff>
      <xdr:row>14</xdr:row>
      <xdr:rowOff>28575</xdr:rowOff>
    </xdr:to>
    <xdr:sp macro="" textlink="">
      <xdr:nvSpPr>
        <xdr:cNvPr id="9" name="Line Callout 2 8"/>
        <xdr:cNvSpPr/>
      </xdr:nvSpPr>
      <xdr:spPr>
        <a:xfrm>
          <a:off x="4181475" y="2019300"/>
          <a:ext cx="2857500" cy="304800"/>
        </a:xfrm>
        <a:prstGeom prst="borderCallout2">
          <a:avLst>
            <a:gd name="adj1" fmla="val 10835"/>
            <a:gd name="adj2" fmla="val -58"/>
            <a:gd name="adj3" fmla="val 72035"/>
            <a:gd name="adj4" fmla="val -7895"/>
            <a:gd name="adj5" fmla="val 73928"/>
            <a:gd name="adj6" fmla="val -27135"/>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0" lang="en-IN" sz="1100" b="0" i="0" u="none" strike="noStrike" kern="0" cap="none" spc="0" normalizeH="0" baseline="0" noProof="0">
              <a:ln>
                <a:noFill/>
              </a:ln>
              <a:solidFill>
                <a:sysClr val="windowText" lastClr="000000"/>
              </a:solidFill>
              <a:effectLst/>
              <a:uLnTx/>
              <a:uFillTx/>
              <a:latin typeface="+mn-lt"/>
              <a:ea typeface="+mn-ea"/>
              <a:cs typeface="+mn-cs"/>
            </a:rPr>
            <a:t>Step1: 	</a:t>
          </a:r>
          <a:r>
            <a:rPr lang="el-GR" sz="1100" baseline="0">
              <a:solidFill>
                <a:sysClr val="windowText" lastClr="000000"/>
              </a:solidFill>
            </a:rPr>
            <a:t>β</a:t>
          </a:r>
          <a:r>
            <a:rPr lang="en-IN" sz="1100" baseline="-8000">
              <a:solidFill>
                <a:sysClr val="windowText" lastClr="000000"/>
              </a:solidFill>
            </a:rPr>
            <a:t>adj</a:t>
          </a:r>
          <a:r>
            <a:rPr lang="en-IN" sz="1100" baseline="0">
              <a:solidFill>
                <a:sysClr val="windowText" lastClr="000000"/>
              </a:solidFill>
            </a:rPr>
            <a:t>=(1/3)+(2/3)*</a:t>
          </a:r>
          <a:r>
            <a:rPr lang="el-GR" sz="1100" baseline="0">
              <a:solidFill>
                <a:sysClr val="windowText" lastClr="000000"/>
              </a:solidFill>
            </a:rPr>
            <a:t>β</a:t>
          </a:r>
          <a:r>
            <a:rPr lang="en-IN" sz="1100" baseline="-8000">
              <a:solidFill>
                <a:sysClr val="windowText" lastClr="000000"/>
              </a:solidFill>
              <a:latin typeface="+mn-lt"/>
              <a:ea typeface="+mn-ea"/>
              <a:cs typeface="+mn-cs"/>
            </a:rPr>
            <a:t>historical</a:t>
          </a:r>
          <a:endParaRPr lang="en-IN">
            <a:solidFill>
              <a:sysClr val="windowText" lastClr="000000"/>
            </a:solidFill>
            <a:effectLst/>
          </a:endParaRPr>
        </a:p>
      </xdr:txBody>
    </xdr:sp>
    <xdr:clientData/>
  </xdr:twoCellAnchor>
  <xdr:twoCellAnchor>
    <xdr:from>
      <xdr:col>6</xdr:col>
      <xdr:colOff>19050</xdr:colOff>
      <xdr:row>15</xdr:row>
      <xdr:rowOff>38100</xdr:rowOff>
    </xdr:from>
    <xdr:to>
      <xdr:col>12</xdr:col>
      <xdr:colOff>657225</xdr:colOff>
      <xdr:row>19</xdr:row>
      <xdr:rowOff>133350</xdr:rowOff>
    </xdr:to>
    <xdr:sp macro="" textlink="">
      <xdr:nvSpPr>
        <xdr:cNvPr id="10" name="Line Callout 2 9"/>
        <xdr:cNvSpPr/>
      </xdr:nvSpPr>
      <xdr:spPr>
        <a:xfrm>
          <a:off x="4467225" y="2524125"/>
          <a:ext cx="5324475" cy="742950"/>
        </a:xfrm>
        <a:prstGeom prst="borderCallout2">
          <a:avLst>
            <a:gd name="adj1" fmla="val 10835"/>
            <a:gd name="adj2" fmla="val -58"/>
            <a:gd name="adj3" fmla="val 51296"/>
            <a:gd name="adj4" fmla="val -5662"/>
            <a:gd name="adj5" fmla="val 51798"/>
            <a:gd name="adj6" fmla="val -14818"/>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IN" sz="1100" b="0" i="0" u="none" strike="noStrike" kern="0" cap="none" spc="0" normalizeH="0" baseline="0" noProof="0">
              <a:ln>
                <a:noFill/>
              </a:ln>
              <a:solidFill>
                <a:sysClr val="windowText" lastClr="000000"/>
              </a:solidFill>
              <a:effectLst/>
              <a:uLnTx/>
              <a:uFillTx/>
              <a:latin typeface="+mn-lt"/>
              <a:ea typeface="+mn-ea"/>
              <a:cs typeface="+mn-cs"/>
            </a:rPr>
            <a:t>Step2: 	</a:t>
          </a:r>
          <a:r>
            <a:rPr kumimoji="0" lang="en-IN" sz="1100" b="1" i="0" u="none" strike="noStrike" kern="0" cap="none" spc="0" normalizeH="0" baseline="0" noProof="0">
              <a:ln>
                <a:noFill/>
              </a:ln>
              <a:solidFill>
                <a:sysClr val="windowText" lastClr="000000"/>
              </a:solidFill>
              <a:effectLst/>
              <a:uLnTx/>
              <a:uFillTx/>
              <a:latin typeface="+mn-lt"/>
              <a:ea typeface="+mn-ea"/>
              <a:cs typeface="+mn-cs"/>
            </a:rPr>
            <a:t>Nancy's Statement</a:t>
          </a:r>
          <a:r>
            <a:rPr kumimoji="0" lang="en-IN" sz="1100" b="0" i="0" u="none" strike="noStrike" kern="0" cap="none" spc="0" normalizeH="0" baseline="0" noProof="0">
              <a:ln>
                <a:noFill/>
              </a:ln>
              <a:solidFill>
                <a:sysClr val="windowText" lastClr="000000"/>
              </a:solidFill>
              <a:effectLst/>
              <a:uLnTx/>
              <a:uFillTx/>
              <a:latin typeface="+mn-lt"/>
              <a:ea typeface="+mn-ea"/>
              <a:cs typeface="+mn-cs"/>
            </a:rPr>
            <a:t>: E(R) = Rf + </a:t>
          </a:r>
          <a:r>
            <a:rPr kumimoji="0" lang="el-GR" sz="1100" b="0" i="0" u="none" strike="noStrike" kern="0" cap="none" spc="0" normalizeH="0" baseline="0" noProof="0">
              <a:ln>
                <a:noFill/>
              </a:ln>
              <a:solidFill>
                <a:sysClr val="windowText" lastClr="000000"/>
              </a:solidFill>
              <a:effectLst/>
              <a:uLnTx/>
              <a:uFillTx/>
              <a:latin typeface="+mn-lt"/>
              <a:ea typeface="+mn-ea"/>
              <a:cs typeface="+mn-cs"/>
            </a:rPr>
            <a:t>β</a:t>
          </a:r>
          <a:r>
            <a:rPr kumimoji="0" lang="en-IN" sz="1100" b="0" i="0" u="none" strike="noStrike" kern="0" cap="none" spc="0" normalizeH="0" baseline="0" noProof="0">
              <a:ln>
                <a:noFill/>
              </a:ln>
              <a:solidFill>
                <a:sysClr val="windowText" lastClr="000000"/>
              </a:solidFill>
              <a:effectLst/>
              <a:uLnTx/>
              <a:uFillTx/>
              <a:latin typeface="+mn-lt"/>
              <a:ea typeface="+mn-ea"/>
              <a:cs typeface="+mn-cs"/>
            </a:rPr>
            <a:t>*(Rm-Rf) = 8.3%, while expected return 	10%. Hence, her </a:t>
          </a:r>
          <a:r>
            <a:rPr kumimoji="0" lang="en-IN" sz="1100" b="0" i="0" u="sng" strike="noStrike" kern="0" cap="none" spc="0" normalizeH="0" baseline="0" noProof="0">
              <a:ln>
                <a:noFill/>
              </a:ln>
              <a:solidFill>
                <a:sysClr val="windowText" lastClr="000000"/>
              </a:solidFill>
              <a:effectLst/>
              <a:uLnTx/>
              <a:uFillTx/>
              <a:latin typeface="+mn-lt"/>
              <a:ea typeface="+mn-ea"/>
              <a:cs typeface="+mn-cs"/>
            </a:rPr>
            <a:t> suggest</a:t>
          </a:r>
          <a:r>
            <a:rPr kumimoji="0" lang="en-IN" sz="1100" b="0" i="0" u="none" strike="noStrike" kern="0" cap="none" spc="0" normalizeH="0" baseline="0" noProof="0">
              <a:ln>
                <a:noFill/>
              </a:ln>
              <a:solidFill>
                <a:sysClr val="windowText" lastClr="000000"/>
              </a:solidFill>
              <a:effectLst/>
              <a:uLnTx/>
              <a:uFillTx/>
              <a:latin typeface="+mn-lt"/>
              <a:ea typeface="+mn-ea"/>
              <a:cs typeface="+mn-cs"/>
            </a:rPr>
            <a:t> to invest in Readymade Garment Co. is correct.</a:t>
          </a:r>
        </a:p>
        <a:p>
          <a:pPr marL="0" marR="0" lvl="0" indent="0" defTabSz="914400" eaLnBrk="1" fontAlgn="auto" latinLnBrk="0" hangingPunct="1">
            <a:lnSpc>
              <a:spcPct val="100000"/>
            </a:lnSpc>
            <a:spcBef>
              <a:spcPts val="0"/>
            </a:spcBef>
            <a:spcAft>
              <a:spcPts val="0"/>
            </a:spcAft>
            <a:buClrTx/>
            <a:buSzTx/>
            <a:buFontTx/>
            <a:buNone/>
            <a:tabLst/>
            <a:defRPr/>
          </a:pPr>
          <a:r>
            <a:rPr kumimoji="0" lang="en-IN" sz="1100" b="1" i="0" u="none" strike="noStrike" kern="0" cap="none" spc="0" normalizeH="0" baseline="0" noProof="0">
              <a:ln>
                <a:noFill/>
              </a:ln>
              <a:solidFill>
                <a:sysClr val="windowText" lastClr="000000"/>
              </a:solidFill>
              <a:effectLst/>
              <a:uLnTx/>
              <a:uFillTx/>
              <a:latin typeface="+mn-lt"/>
              <a:ea typeface="+mn-ea"/>
              <a:cs typeface="+mn-cs"/>
            </a:rPr>
            <a:t>	Margaret's Statement</a:t>
          </a:r>
          <a:r>
            <a:rPr kumimoji="0" lang="en-IN" sz="1100" b="0" i="0" u="none" strike="noStrike" kern="0" cap="none" spc="0" normalizeH="0" baseline="0" noProof="0">
              <a:ln>
                <a:noFill/>
              </a:ln>
              <a:solidFill>
                <a:sysClr val="windowText" lastClr="000000"/>
              </a:solidFill>
              <a:effectLst/>
              <a:uLnTx/>
              <a:uFillTx/>
              <a:latin typeface="+mn-lt"/>
              <a:ea typeface="+mn-ea"/>
              <a:cs typeface="+mn-cs"/>
            </a:rPr>
            <a:t>:  Time instability is also a concern for inputs to 	mean-variance models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76200</xdr:colOff>
      <xdr:row>20</xdr:row>
      <xdr:rowOff>123825</xdr:rowOff>
    </xdr:from>
    <xdr:to>
      <xdr:col>11</xdr:col>
      <xdr:colOff>590549</xdr:colOff>
      <xdr:row>23</xdr:row>
      <xdr:rowOff>47625</xdr:rowOff>
    </xdr:to>
    <xdr:sp macro="" textlink="">
      <xdr:nvSpPr>
        <xdr:cNvPr id="5" name="Line Callout 2 4"/>
        <xdr:cNvSpPr/>
      </xdr:nvSpPr>
      <xdr:spPr>
        <a:xfrm>
          <a:off x="5257800" y="3448050"/>
          <a:ext cx="4419599" cy="438150"/>
        </a:xfrm>
        <a:prstGeom prst="borderCallout2">
          <a:avLst>
            <a:gd name="adj1" fmla="val 10835"/>
            <a:gd name="adj2" fmla="val -58"/>
            <a:gd name="adj3" fmla="val 9801"/>
            <a:gd name="adj4" fmla="val -6525"/>
            <a:gd name="adj5" fmla="val 9849"/>
            <a:gd name="adj6" fmla="val -17928"/>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IN" sz="1100" b="0" i="0" u="none" strike="noStrike" kern="0" cap="none" spc="0" normalizeH="0" baseline="0" noProof="0">
              <a:ln>
                <a:noFill/>
              </a:ln>
              <a:solidFill>
                <a:sysClr val="windowText" lastClr="000000"/>
              </a:solidFill>
              <a:effectLst/>
              <a:uLnTx/>
              <a:uFillTx/>
              <a:latin typeface="+mn-lt"/>
              <a:ea typeface="+mn-ea"/>
              <a:cs typeface="+mn-cs"/>
            </a:rPr>
            <a:t>Since IR for portfolio C is greater than portfolio B, Active Portfolio must have outperformed  according to Nancy.</a:t>
          </a:r>
        </a:p>
      </xdr:txBody>
    </xdr:sp>
    <xdr:clientData/>
  </xdr:twoCellAnchor>
  <xdr:twoCellAnchor>
    <xdr:from>
      <xdr:col>5</xdr:col>
      <xdr:colOff>676276</xdr:colOff>
      <xdr:row>1</xdr:row>
      <xdr:rowOff>85725</xdr:rowOff>
    </xdr:from>
    <xdr:to>
      <xdr:col>9</xdr:col>
      <xdr:colOff>409576</xdr:colOff>
      <xdr:row>4</xdr:row>
      <xdr:rowOff>47625</xdr:rowOff>
    </xdr:to>
    <xdr:sp macro="" textlink="">
      <xdr:nvSpPr>
        <xdr:cNvPr id="6" name="Line Callout 2 5"/>
        <xdr:cNvSpPr/>
      </xdr:nvSpPr>
      <xdr:spPr>
        <a:xfrm>
          <a:off x="5076826" y="247650"/>
          <a:ext cx="2857500" cy="476250"/>
        </a:xfrm>
        <a:prstGeom prst="borderCallout2">
          <a:avLst>
            <a:gd name="adj1" fmla="val 42835"/>
            <a:gd name="adj2" fmla="val -58"/>
            <a:gd name="adj3" fmla="val 42035"/>
            <a:gd name="adj4" fmla="val -13228"/>
            <a:gd name="adj5" fmla="val 72803"/>
            <a:gd name="adj6" fmla="val -23135"/>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n-IN" sz="1100" baseline="0">
              <a:solidFill>
                <a:sysClr val="windowText" lastClr="000000"/>
              </a:solidFill>
            </a:rPr>
            <a:t>Allocate wt. to Portfolio A &amp; C such that </a:t>
          </a:r>
          <a:r>
            <a:rPr kumimoji="0" lang="en-IN" sz="1100" b="0" i="0" u="none" strike="noStrike" kern="0" cap="none" spc="0" normalizeH="0" baseline="0" noProof="0">
              <a:ln>
                <a:noFill/>
              </a:ln>
              <a:solidFill>
                <a:sysClr val="windowText" lastClr="000000"/>
              </a:solidFill>
              <a:effectLst/>
              <a:uLnTx/>
              <a:uFillTx/>
              <a:latin typeface="+mn-lt"/>
              <a:ea typeface="+mn-ea"/>
              <a:cs typeface="+mn-cs"/>
            </a:rPr>
            <a:t>W</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A*</a:t>
          </a:r>
          <a:r>
            <a:rPr lang="el-GR" sz="1100" baseline="0">
              <a:solidFill>
                <a:sysClr val="windowText" lastClr="000000"/>
              </a:solidFill>
            </a:rPr>
            <a:t>β</a:t>
          </a:r>
          <a:r>
            <a:rPr lang="en-IN" sz="1100" baseline="-8000">
              <a:solidFill>
                <a:sysClr val="windowText" lastClr="000000"/>
              </a:solidFill>
            </a:rPr>
            <a:t>A</a:t>
          </a:r>
          <a:r>
            <a:rPr lang="en-IN" sz="1100" baseline="0">
              <a:solidFill>
                <a:sysClr val="windowText" lastClr="000000"/>
              </a:solidFill>
            </a:rPr>
            <a:t>+</a:t>
          </a:r>
          <a:r>
            <a:rPr kumimoji="0" lang="en-IN" sz="1100" b="0" i="0" u="none" strike="noStrike" kern="0" cap="none" spc="0" normalizeH="0" baseline="0" noProof="0">
              <a:ln>
                <a:noFill/>
              </a:ln>
              <a:solidFill>
                <a:sysClr val="windowText" lastClr="000000"/>
              </a:solidFill>
              <a:effectLst/>
              <a:uLnTx/>
              <a:uFillTx/>
              <a:latin typeface="+mn-lt"/>
              <a:ea typeface="+mn-ea"/>
              <a:cs typeface="+mn-cs"/>
            </a:rPr>
            <a:t>W</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c*</a:t>
          </a:r>
          <a:r>
            <a:rPr kumimoji="0" lang="el-GR" sz="1100" b="0" i="0" u="none" strike="noStrike" kern="0" cap="none" spc="0" normalizeH="0" baseline="0" noProof="0">
              <a:ln>
                <a:noFill/>
              </a:ln>
              <a:solidFill>
                <a:sysClr val="windowText" lastClr="000000"/>
              </a:solidFill>
              <a:effectLst/>
              <a:uLnTx/>
              <a:uFillTx/>
              <a:latin typeface="+mn-lt"/>
              <a:ea typeface="+mn-ea"/>
              <a:cs typeface="+mn-cs"/>
            </a:rPr>
            <a:t>β</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c</a:t>
          </a:r>
          <a:r>
            <a:rPr lang="en-IN" sz="1100" baseline="0">
              <a:solidFill>
                <a:sysClr val="windowText" lastClr="000000"/>
              </a:solidFill>
            </a:rPr>
            <a:t>=</a:t>
          </a:r>
          <a:r>
            <a:rPr lang="el-GR" sz="1100" baseline="0">
              <a:solidFill>
                <a:sysClr val="windowText" lastClr="000000"/>
              </a:solidFill>
            </a:rPr>
            <a:t>β</a:t>
          </a:r>
          <a:r>
            <a:rPr lang="en-IN" sz="1100" baseline="-8000">
              <a:solidFill>
                <a:sysClr val="windowText" lastClr="000000"/>
              </a:solidFill>
              <a:latin typeface="+mn-lt"/>
              <a:ea typeface="+mn-ea"/>
              <a:cs typeface="+mn-cs"/>
            </a:rPr>
            <a:t>B </a:t>
          </a:r>
          <a:r>
            <a:rPr lang="en-IN" sz="1100" baseline="0">
              <a:solidFill>
                <a:sysClr val="windowText" lastClr="000000"/>
              </a:solidFill>
              <a:latin typeface="+mn-lt"/>
              <a:ea typeface="+mn-ea"/>
              <a:cs typeface="+mn-cs"/>
            </a:rPr>
            <a:t>Or </a:t>
          </a:r>
          <a:r>
            <a:rPr kumimoji="0" lang="en-IN" sz="1100" b="0" i="0" u="none" strike="noStrike" kern="0" cap="none" spc="0" normalizeH="0" baseline="0" noProof="0">
              <a:ln>
                <a:noFill/>
              </a:ln>
              <a:solidFill>
                <a:sysClr val="windowText" lastClr="000000"/>
              </a:solidFill>
              <a:effectLst/>
              <a:uLnTx/>
              <a:uFillTx/>
              <a:latin typeface="+mn-lt"/>
              <a:ea typeface="+mn-ea"/>
              <a:cs typeface="+mn-cs"/>
            </a:rPr>
            <a:t>W</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A*</a:t>
          </a:r>
          <a:r>
            <a:rPr kumimoji="0" lang="el-GR" sz="1100" b="0" i="0" u="none" strike="noStrike" kern="0" cap="none" spc="0" normalizeH="0" baseline="0" noProof="0">
              <a:ln>
                <a:noFill/>
              </a:ln>
              <a:solidFill>
                <a:sysClr val="windowText" lastClr="000000"/>
              </a:solidFill>
              <a:effectLst/>
              <a:uLnTx/>
              <a:uFillTx/>
              <a:latin typeface="+mn-lt"/>
              <a:ea typeface="+mn-ea"/>
              <a:cs typeface="+mn-cs"/>
            </a:rPr>
            <a:t>β</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A</a:t>
          </a:r>
          <a:r>
            <a:rPr kumimoji="0" lang="en-IN" sz="1100" b="0" i="0" u="none" strike="noStrike" kern="0" cap="none" spc="0" normalizeH="0" baseline="0" noProof="0">
              <a:ln>
                <a:noFill/>
              </a:ln>
              <a:solidFill>
                <a:sysClr val="windowText" lastClr="000000"/>
              </a:solidFill>
              <a:effectLst/>
              <a:uLnTx/>
              <a:uFillTx/>
              <a:latin typeface="+mn-lt"/>
              <a:ea typeface="+mn-ea"/>
              <a:cs typeface="+mn-cs"/>
            </a:rPr>
            <a:t>+(1-W</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A</a:t>
          </a:r>
          <a:r>
            <a:rPr kumimoji="0" lang="en-IN" sz="1100" b="0" i="0" u="none" strike="noStrike" kern="0" cap="none" spc="0" normalizeH="0" baseline="0" noProof="0">
              <a:ln>
                <a:noFill/>
              </a:ln>
              <a:solidFill>
                <a:sysClr val="windowText" lastClr="000000"/>
              </a:solidFill>
              <a:effectLst/>
              <a:uLnTx/>
              <a:uFillTx/>
              <a:latin typeface="+mn-lt"/>
              <a:ea typeface="+mn-ea"/>
              <a:cs typeface="+mn-cs"/>
            </a:rPr>
            <a:t>)</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a:t>
          </a:r>
          <a:r>
            <a:rPr kumimoji="0" lang="el-GR" sz="1100" b="0" i="0" u="none" strike="noStrike" kern="0" cap="none" spc="0" normalizeH="0" baseline="0" noProof="0">
              <a:ln>
                <a:noFill/>
              </a:ln>
              <a:solidFill>
                <a:sysClr val="windowText" lastClr="000000"/>
              </a:solidFill>
              <a:effectLst/>
              <a:uLnTx/>
              <a:uFillTx/>
              <a:latin typeface="+mn-lt"/>
              <a:ea typeface="+mn-ea"/>
              <a:cs typeface="+mn-cs"/>
            </a:rPr>
            <a:t>β</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c</a:t>
          </a:r>
          <a:r>
            <a:rPr kumimoji="0" lang="en-IN" sz="1100" b="0" i="0" u="none" strike="noStrike" kern="0" cap="none" spc="0" normalizeH="0" baseline="0" noProof="0">
              <a:ln>
                <a:noFill/>
              </a:ln>
              <a:solidFill>
                <a:sysClr val="windowText" lastClr="000000"/>
              </a:solidFill>
              <a:effectLst/>
              <a:uLnTx/>
              <a:uFillTx/>
              <a:latin typeface="+mn-lt"/>
              <a:ea typeface="+mn-ea"/>
              <a:cs typeface="+mn-cs"/>
            </a:rPr>
            <a:t>=</a:t>
          </a:r>
          <a:r>
            <a:rPr kumimoji="0" lang="el-GR" sz="1100" b="0" i="0" u="none" strike="noStrike" kern="0" cap="none" spc="0" normalizeH="0" baseline="0" noProof="0">
              <a:ln>
                <a:noFill/>
              </a:ln>
              <a:solidFill>
                <a:sysClr val="windowText" lastClr="000000"/>
              </a:solidFill>
              <a:effectLst/>
              <a:uLnTx/>
              <a:uFillTx/>
              <a:latin typeface="+mn-lt"/>
              <a:ea typeface="+mn-ea"/>
              <a:cs typeface="+mn-cs"/>
            </a:rPr>
            <a:t>β</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B</a:t>
          </a:r>
          <a:endParaRPr lang="en-IN" sz="1100" baseline="-8000">
            <a:solidFill>
              <a:sysClr val="windowText" lastClr="000000"/>
            </a:solidFill>
            <a:latin typeface="+mn-lt"/>
            <a:ea typeface="+mn-ea"/>
            <a:cs typeface="+mn-cs"/>
          </a:endParaRPr>
        </a:p>
      </xdr:txBody>
    </xdr:sp>
    <xdr:clientData/>
  </xdr:twoCellAnchor>
  <xdr:twoCellAnchor>
    <xdr:from>
      <xdr:col>5</xdr:col>
      <xdr:colOff>685801</xdr:colOff>
      <xdr:row>4</xdr:row>
      <xdr:rowOff>104775</xdr:rowOff>
    </xdr:from>
    <xdr:to>
      <xdr:col>9</xdr:col>
      <xdr:colOff>419101</xdr:colOff>
      <xdr:row>6</xdr:row>
      <xdr:rowOff>9525</xdr:rowOff>
    </xdr:to>
    <xdr:sp macro="" textlink="">
      <xdr:nvSpPr>
        <xdr:cNvPr id="7" name="Line Callout 2 6"/>
        <xdr:cNvSpPr/>
      </xdr:nvSpPr>
      <xdr:spPr>
        <a:xfrm>
          <a:off x="5086351" y="781050"/>
          <a:ext cx="2857500" cy="257175"/>
        </a:xfrm>
        <a:prstGeom prst="borderCallout2">
          <a:avLst>
            <a:gd name="adj1" fmla="val 29724"/>
            <a:gd name="adj2" fmla="val -58"/>
            <a:gd name="adj3" fmla="val 23220"/>
            <a:gd name="adj4" fmla="val -11895"/>
            <a:gd name="adj5" fmla="val 63766"/>
            <a:gd name="adj6" fmla="val -22802"/>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n-IN" sz="1100" baseline="0">
              <a:solidFill>
                <a:sysClr val="windowText" lastClr="000000"/>
              </a:solidFill>
            </a:rPr>
            <a:t>Return from new portfolio= </a:t>
          </a:r>
          <a:r>
            <a:rPr kumimoji="0" lang="en-IN" sz="1100" b="0" i="0" u="none" strike="noStrike" kern="0" cap="none" spc="0" normalizeH="0" baseline="0" noProof="0">
              <a:ln>
                <a:noFill/>
              </a:ln>
              <a:solidFill>
                <a:sysClr val="windowText" lastClr="000000"/>
              </a:solidFill>
              <a:effectLst/>
              <a:uLnTx/>
              <a:uFillTx/>
              <a:latin typeface="+mn-lt"/>
              <a:ea typeface="+mn-ea"/>
              <a:cs typeface="+mn-cs"/>
            </a:rPr>
            <a:t>W</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A*</a:t>
          </a:r>
          <a:r>
            <a:rPr kumimoji="0" lang="en-IN" sz="1100" b="0" i="0" u="none" strike="noStrike" kern="0" cap="none" spc="0" normalizeH="0" baseline="0" noProof="0">
              <a:ln>
                <a:noFill/>
              </a:ln>
              <a:solidFill>
                <a:sysClr val="windowText" lastClr="000000"/>
              </a:solidFill>
              <a:effectLst/>
              <a:uLnTx/>
              <a:uFillTx/>
              <a:latin typeface="+mn-lt"/>
              <a:ea typeface="+mn-ea"/>
              <a:cs typeface="+mn-cs"/>
            </a:rPr>
            <a:t>R</a:t>
          </a:r>
          <a:r>
            <a:rPr lang="en-IN" sz="1100" baseline="-8000">
              <a:solidFill>
                <a:sysClr val="windowText" lastClr="000000"/>
              </a:solidFill>
            </a:rPr>
            <a:t>A</a:t>
          </a:r>
          <a:r>
            <a:rPr lang="en-IN" sz="1100" baseline="0">
              <a:solidFill>
                <a:sysClr val="windowText" lastClr="000000"/>
              </a:solidFill>
            </a:rPr>
            <a:t>+</a:t>
          </a:r>
          <a:r>
            <a:rPr kumimoji="0" lang="en-IN" sz="1100" b="0" i="0" u="none" strike="noStrike" kern="0" cap="none" spc="0" normalizeH="0" baseline="0" noProof="0">
              <a:ln>
                <a:noFill/>
              </a:ln>
              <a:solidFill>
                <a:sysClr val="windowText" lastClr="000000"/>
              </a:solidFill>
              <a:effectLst/>
              <a:uLnTx/>
              <a:uFillTx/>
              <a:latin typeface="+mn-lt"/>
              <a:ea typeface="+mn-ea"/>
              <a:cs typeface="+mn-cs"/>
            </a:rPr>
            <a:t>W</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c*</a:t>
          </a:r>
          <a:r>
            <a:rPr kumimoji="0" lang="en-IN" sz="1100" b="0" i="0" u="none" strike="noStrike" kern="0" cap="none" spc="0" normalizeH="0" baseline="0" noProof="0">
              <a:ln>
                <a:noFill/>
              </a:ln>
              <a:solidFill>
                <a:sysClr val="windowText" lastClr="000000"/>
              </a:solidFill>
              <a:effectLst/>
              <a:uLnTx/>
              <a:uFillTx/>
              <a:latin typeface="+mn-lt"/>
              <a:ea typeface="+mn-ea"/>
              <a:cs typeface="+mn-cs"/>
            </a:rPr>
            <a:t>R</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c</a:t>
          </a:r>
          <a:endParaRPr lang="en-IN" sz="1100" baseline="-8000">
            <a:solidFill>
              <a:sysClr val="windowText" lastClr="000000"/>
            </a:solidFill>
            <a:latin typeface="+mn-lt"/>
            <a:ea typeface="+mn-ea"/>
            <a:cs typeface="+mn-cs"/>
          </a:endParaRPr>
        </a:p>
      </xdr:txBody>
    </xdr:sp>
    <xdr:clientData/>
  </xdr:twoCellAnchor>
  <xdr:twoCellAnchor>
    <xdr:from>
      <xdr:col>5</xdr:col>
      <xdr:colOff>695325</xdr:colOff>
      <xdr:row>6</xdr:row>
      <xdr:rowOff>114300</xdr:rowOff>
    </xdr:from>
    <xdr:to>
      <xdr:col>11</xdr:col>
      <xdr:colOff>619124</xdr:colOff>
      <xdr:row>10</xdr:row>
      <xdr:rowOff>85725</xdr:rowOff>
    </xdr:to>
    <xdr:sp macro="" textlink="">
      <xdr:nvSpPr>
        <xdr:cNvPr id="8" name="Line Callout 2 7"/>
        <xdr:cNvSpPr/>
      </xdr:nvSpPr>
      <xdr:spPr>
        <a:xfrm>
          <a:off x="5095875" y="1143000"/>
          <a:ext cx="4610099" cy="619125"/>
        </a:xfrm>
        <a:prstGeom prst="borderCallout2">
          <a:avLst>
            <a:gd name="adj1" fmla="val 48243"/>
            <a:gd name="adj2" fmla="val -58"/>
            <a:gd name="adj3" fmla="val 25442"/>
            <a:gd name="adj4" fmla="val -7143"/>
            <a:gd name="adj5" fmla="val 27413"/>
            <a:gd name="adj6" fmla="val -14138"/>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n-IN" sz="1100" baseline="0">
              <a:solidFill>
                <a:sysClr val="windowText" lastClr="000000"/>
              </a:solidFill>
            </a:rPr>
            <a:t>Arbitrage return= </a:t>
          </a:r>
          <a:r>
            <a:rPr kumimoji="0" lang="en-IN" sz="1100" b="0" i="0" u="none" strike="noStrike" kern="0" cap="none" spc="0" normalizeH="0" baseline="0" noProof="0">
              <a:ln>
                <a:noFill/>
              </a:ln>
              <a:solidFill>
                <a:sysClr val="windowText" lastClr="000000"/>
              </a:solidFill>
              <a:effectLst/>
              <a:uLnTx/>
              <a:uFillTx/>
              <a:latin typeface="+mn-lt"/>
              <a:ea typeface="+mn-ea"/>
              <a:cs typeface="+mn-cs"/>
            </a:rPr>
            <a:t>W</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A*</a:t>
          </a:r>
          <a:r>
            <a:rPr kumimoji="0" lang="en-IN" sz="1100" b="0" i="0" u="none" strike="noStrike" kern="0" cap="none" spc="0" normalizeH="0" baseline="0" noProof="0">
              <a:ln>
                <a:noFill/>
              </a:ln>
              <a:solidFill>
                <a:sysClr val="windowText" lastClr="000000"/>
              </a:solidFill>
              <a:effectLst/>
              <a:uLnTx/>
              <a:uFillTx/>
              <a:latin typeface="+mn-lt"/>
              <a:ea typeface="+mn-ea"/>
              <a:cs typeface="+mn-cs"/>
            </a:rPr>
            <a:t>R</a:t>
          </a:r>
          <a:r>
            <a:rPr lang="en-IN" sz="1100" baseline="-8000">
              <a:solidFill>
                <a:sysClr val="windowText" lastClr="000000"/>
              </a:solidFill>
            </a:rPr>
            <a:t>A</a:t>
          </a:r>
          <a:r>
            <a:rPr lang="en-IN" sz="1100" baseline="0">
              <a:solidFill>
                <a:sysClr val="windowText" lastClr="000000"/>
              </a:solidFill>
            </a:rPr>
            <a:t>+</a:t>
          </a:r>
          <a:r>
            <a:rPr kumimoji="0" lang="en-IN" sz="1100" b="0" i="0" u="none" strike="noStrike" kern="0" cap="none" spc="0" normalizeH="0" baseline="0" noProof="0">
              <a:ln>
                <a:noFill/>
              </a:ln>
              <a:solidFill>
                <a:sysClr val="windowText" lastClr="000000"/>
              </a:solidFill>
              <a:effectLst/>
              <a:uLnTx/>
              <a:uFillTx/>
              <a:latin typeface="+mn-lt"/>
              <a:ea typeface="+mn-ea"/>
              <a:cs typeface="+mn-cs"/>
            </a:rPr>
            <a:t>W</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c*</a:t>
          </a:r>
          <a:r>
            <a:rPr kumimoji="0" lang="en-IN" sz="1100" b="0" i="0" u="none" strike="noStrike" kern="0" cap="none" spc="0" normalizeH="0" baseline="0" noProof="0">
              <a:ln>
                <a:noFill/>
              </a:ln>
              <a:solidFill>
                <a:sysClr val="windowText" lastClr="000000"/>
              </a:solidFill>
              <a:effectLst/>
              <a:uLnTx/>
              <a:uFillTx/>
              <a:latin typeface="+mn-lt"/>
              <a:ea typeface="+mn-ea"/>
              <a:cs typeface="+mn-cs"/>
            </a:rPr>
            <a:t>R</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c </a:t>
          </a:r>
          <a:r>
            <a:rPr kumimoji="0" lang="en-IN" sz="1100" b="0" i="0" u="none" strike="noStrike" kern="0" cap="none" spc="0" normalizeH="0" baseline="0" noProof="0">
              <a:ln>
                <a:noFill/>
              </a:ln>
              <a:solidFill>
                <a:sysClr val="windowText" lastClr="000000"/>
              </a:solidFill>
              <a:effectLst/>
              <a:uLnTx/>
              <a:uFillTx/>
              <a:latin typeface="+mn-lt"/>
              <a:ea typeface="+mn-ea"/>
              <a:cs typeface="+mn-cs"/>
            </a:rPr>
            <a:t>-R</a:t>
          </a:r>
          <a:r>
            <a:rPr kumimoji="0" lang="en-IN" sz="1100" b="0" i="0" u="none" strike="noStrike" kern="0" cap="none" spc="0" normalizeH="0" baseline="-8000" noProof="0">
              <a:ln>
                <a:noFill/>
              </a:ln>
              <a:solidFill>
                <a:sysClr val="windowText" lastClr="000000"/>
              </a:solidFill>
              <a:effectLst/>
              <a:uLnTx/>
              <a:uFillTx/>
              <a:latin typeface="+mn-lt"/>
              <a:ea typeface="+mn-ea"/>
              <a:cs typeface="+mn-cs"/>
            </a:rPr>
            <a:t>B  </a:t>
          </a:r>
          <a:r>
            <a:rPr kumimoji="0" lang="en-IN" sz="1100" b="0" i="0" u="none" strike="noStrike" kern="0" cap="none" spc="0" normalizeH="0" baseline="0" noProof="0">
              <a:ln>
                <a:noFill/>
              </a:ln>
              <a:solidFill>
                <a:sysClr val="windowText" lastClr="000000"/>
              </a:solidFill>
              <a:effectLst/>
              <a:uLnTx/>
              <a:uFillTx/>
              <a:latin typeface="+mn-lt"/>
              <a:ea typeface="+mn-ea"/>
              <a:cs typeface="+mn-cs"/>
            </a:rPr>
            <a:t> of 0.05% can be achieved by shorting portfolio B &amp; buying 60% in portfolio A &amp; 40% of portfolio C. There is no risk since, beta is equal for Portfolio B and new Portfolio.</a:t>
          </a:r>
          <a:endParaRPr lang="en-IN" sz="1100" baseline="-8000">
            <a:solidFill>
              <a:sysClr val="windowText" lastClr="000000"/>
            </a:solidFill>
            <a:latin typeface="+mn-lt"/>
            <a:ea typeface="+mn-ea"/>
            <a:cs typeface="+mn-cs"/>
          </a:endParaRPr>
        </a:p>
      </xdr:txBody>
    </xdr:sp>
    <xdr:clientData/>
  </xdr:twoCellAnchor>
  <xdr:twoCellAnchor>
    <xdr:from>
      <xdr:col>1</xdr:col>
      <xdr:colOff>0</xdr:colOff>
      <xdr:row>13</xdr:row>
      <xdr:rowOff>0</xdr:rowOff>
    </xdr:from>
    <xdr:to>
      <xdr:col>11</xdr:col>
      <xdr:colOff>438150</xdr:colOff>
      <xdr:row>15</xdr:row>
      <xdr:rowOff>133350</xdr:rowOff>
    </xdr:to>
    <xdr:sp macro="" textlink="">
      <xdr:nvSpPr>
        <xdr:cNvPr id="9" name="Line Callout 2 8"/>
        <xdr:cNvSpPr/>
      </xdr:nvSpPr>
      <xdr:spPr>
        <a:xfrm>
          <a:off x="247650" y="2162175"/>
          <a:ext cx="9277350" cy="485775"/>
        </a:xfrm>
        <a:prstGeom prst="borderCallout2">
          <a:avLst>
            <a:gd name="adj1" fmla="val 10835"/>
            <a:gd name="adj2" fmla="val -58"/>
            <a:gd name="adj3" fmla="val 9629"/>
            <a:gd name="adj4" fmla="val -654"/>
            <a:gd name="adj5" fmla="val 4248"/>
            <a:gd name="adj6" fmla="val -522"/>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IN" sz="1100" b="0" i="0" u="none" strike="noStrike" kern="0" cap="none" spc="0" normalizeH="0" baseline="0" noProof="0">
              <a:ln>
                <a:noFill/>
              </a:ln>
              <a:solidFill>
                <a:sysClr val="windowText" lastClr="000000"/>
              </a:solidFill>
              <a:effectLst/>
              <a:uLnTx/>
              <a:uFillTx/>
              <a:latin typeface="+mn-lt"/>
              <a:ea typeface="+mn-ea"/>
              <a:cs typeface="+mn-cs"/>
            </a:rPr>
            <a:t>Conclusion given by Nancy is related to tracking portfolio rather than factor portfolio. However, factor portfolio has a specific set of factors, which is 1 for a particular factor &amp; zero for rest.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D/Documents/Downloads/ExcelLookupFunctionsSeries1-15%20Finish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RISTINE/AppData/Local/Temp/Rar$DI29.6424/exercise-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PRISTINE_PC/Desktop/PD/Mizuho/Day7/Ques-Day7-v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RISTINE_PC/Desktop/PD/Mizuho/Day7/Answers-Day7-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PRISTINE_PC/Desktop/PD/Mizuho/Day5/Ques-Day5-v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d/HP%20Laptop/PD/HSBC%20v2/Excel%20Books/Excel/examples%202003/Excel%20ExamplesConverted/Chapter14/Analys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Details"/>
      <sheetName val="Table1"/>
      <sheetName val="VLOOKUP"/>
      <sheetName val="HLOOKUP"/>
      <sheetName val="LOOKUP"/>
      <sheetName val="MATCH"/>
      <sheetName val="INDEX"/>
      <sheetName val="MATCH &amp; INDEX"/>
      <sheetName val="CHOOSE"/>
      <sheetName val="Intersector Operator"/>
    </sheetNames>
    <sheetDataSet>
      <sheetData sheetId="0" refreshError="1"/>
      <sheetData sheetId="1">
        <row r="1">
          <cell r="A1">
            <v>1</v>
          </cell>
          <cell r="B1" t="str">
            <v>Suix</v>
          </cell>
        </row>
        <row r="2">
          <cell r="A2">
            <v>2</v>
          </cell>
          <cell r="B2" t="str">
            <v>Fred</v>
          </cell>
        </row>
        <row r="3">
          <cell r="A3">
            <v>3</v>
          </cell>
          <cell r="B3" t="str">
            <v>Chin</v>
          </cell>
        </row>
        <row r="4">
          <cell r="A4">
            <v>4</v>
          </cell>
          <cell r="B4" t="str">
            <v>Sheliadawn</v>
          </cell>
        </row>
      </sheetData>
      <sheetData sheetId="2">
        <row r="20">
          <cell r="B20" t="str">
            <v>Product 1</v>
          </cell>
        </row>
        <row r="31">
          <cell r="B31" t="str">
            <v>Boom01</v>
          </cell>
        </row>
        <row r="32">
          <cell r="B32" t="str">
            <v>Boom02</v>
          </cell>
        </row>
        <row r="33">
          <cell r="B33" t="str">
            <v>Boom03</v>
          </cell>
        </row>
        <row r="34">
          <cell r="B34" t="str">
            <v>Boom04</v>
          </cell>
        </row>
        <row r="35">
          <cell r="B35" t="str">
            <v>Boom05</v>
          </cell>
        </row>
        <row r="36">
          <cell r="B36" t="str">
            <v>Boom06</v>
          </cell>
        </row>
        <row r="37">
          <cell r="B37" t="str">
            <v>Boom07</v>
          </cell>
        </row>
        <row r="38">
          <cell r="B38" t="str">
            <v>Boom08</v>
          </cell>
        </row>
        <row r="39">
          <cell r="B39" t="str">
            <v>Boom09</v>
          </cell>
        </row>
        <row r="70">
          <cell r="I70">
            <v>0</v>
          </cell>
          <cell r="J70">
            <v>0</v>
          </cell>
          <cell r="K70">
            <v>50000</v>
          </cell>
          <cell r="M70">
            <v>0.15</v>
          </cell>
        </row>
        <row r="71">
          <cell r="I71">
            <v>50001</v>
          </cell>
          <cell r="J71">
            <v>50000</v>
          </cell>
          <cell r="K71">
            <v>75000</v>
          </cell>
          <cell r="L71">
            <v>7500</v>
          </cell>
          <cell r="M71">
            <v>0.25</v>
          </cell>
        </row>
        <row r="72">
          <cell r="I72">
            <v>75001</v>
          </cell>
          <cell r="J72">
            <v>75000</v>
          </cell>
          <cell r="K72">
            <v>100000</v>
          </cell>
          <cell r="L72">
            <v>13750</v>
          </cell>
          <cell r="M72">
            <v>0.34</v>
          </cell>
        </row>
        <row r="73">
          <cell r="I73">
            <v>100001</v>
          </cell>
          <cell r="J73">
            <v>100000</v>
          </cell>
          <cell r="K73">
            <v>335000</v>
          </cell>
          <cell r="L73">
            <v>22250</v>
          </cell>
          <cell r="M73">
            <v>0.39</v>
          </cell>
        </row>
        <row r="74">
          <cell r="I74">
            <v>335001</v>
          </cell>
          <cell r="J74">
            <v>335000</v>
          </cell>
          <cell r="K74">
            <v>10000000</v>
          </cell>
          <cell r="L74">
            <v>113900</v>
          </cell>
          <cell r="M74">
            <v>0.34</v>
          </cell>
        </row>
        <row r="75">
          <cell r="I75">
            <v>10000001</v>
          </cell>
          <cell r="J75">
            <v>10000000</v>
          </cell>
          <cell r="K75">
            <v>15000000</v>
          </cell>
          <cell r="L75">
            <v>3400000.0000000005</v>
          </cell>
          <cell r="M75">
            <v>0.35</v>
          </cell>
        </row>
        <row r="76">
          <cell r="I76">
            <v>15000001</v>
          </cell>
          <cell r="J76">
            <v>15000000</v>
          </cell>
          <cell r="K76">
            <v>18333333</v>
          </cell>
          <cell r="L76">
            <v>5150000</v>
          </cell>
          <cell r="M76">
            <v>0.38</v>
          </cell>
        </row>
        <row r="77">
          <cell r="I77">
            <v>18333334</v>
          </cell>
          <cell r="J77">
            <v>18333333</v>
          </cell>
          <cell r="L77">
            <v>6416666.54</v>
          </cell>
          <cell r="M77">
            <v>0.35</v>
          </cell>
        </row>
      </sheetData>
      <sheetData sheetId="3" refreshError="1"/>
      <sheetData sheetId="4" refreshError="1"/>
      <sheetData sheetId="5" refreshError="1"/>
      <sheetData sheetId="6" refreshError="1"/>
      <sheetData sheetId="7" refreshError="1"/>
      <sheetData sheetId="8" refreshError="1"/>
      <sheetData sheetId="9">
        <row r="8">
          <cell r="E8">
            <v>2709</v>
          </cell>
          <cell r="F8">
            <v>1623</v>
          </cell>
        </row>
        <row r="9">
          <cell r="E9">
            <v>3629</v>
          </cell>
          <cell r="F9">
            <v>2750</v>
          </cell>
        </row>
        <row r="10">
          <cell r="E10">
            <v>4783</v>
          </cell>
          <cell r="F10">
            <v>3708</v>
          </cell>
        </row>
        <row r="11">
          <cell r="C11">
            <v>7659</v>
          </cell>
          <cell r="D11">
            <v>6812</v>
          </cell>
          <cell r="E11">
            <v>5626</v>
          </cell>
          <cell r="F11">
            <v>5000</v>
          </cell>
          <cell r="G11">
            <v>3650</v>
          </cell>
        </row>
        <row r="12">
          <cell r="C12">
            <v>8816</v>
          </cell>
          <cell r="D12">
            <v>7938</v>
          </cell>
          <cell r="E12">
            <v>6596</v>
          </cell>
          <cell r="F12">
            <v>5864</v>
          </cell>
          <cell r="G12">
            <v>4679</v>
          </cell>
        </row>
        <row r="13">
          <cell r="E13">
            <v>7992</v>
          </cell>
          <cell r="F13">
            <v>6900</v>
          </cell>
        </row>
        <row r="14">
          <cell r="E14">
            <v>8761</v>
          </cell>
          <cell r="F14">
            <v>7914</v>
          </cell>
        </row>
        <row r="15">
          <cell r="E15">
            <v>9782</v>
          </cell>
          <cell r="F15">
            <v>8736</v>
          </cell>
        </row>
        <row r="16">
          <cell r="E16">
            <v>10937</v>
          </cell>
          <cell r="F16">
            <v>9746</v>
          </cell>
        </row>
        <row r="17">
          <cell r="E17">
            <v>11732</v>
          </cell>
          <cell r="F17">
            <v>10792</v>
          </cell>
        </row>
        <row r="18">
          <cell r="E18">
            <v>12904</v>
          </cell>
          <cell r="F18">
            <v>11667</v>
          </cell>
        </row>
        <row r="19">
          <cell r="E19">
            <v>13840</v>
          </cell>
          <cell r="F19">
            <v>12792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ting"/>
      <sheetName val="Any-Column Lookup"/>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I"/>
      <sheetName val="DJan"/>
      <sheetName val="DFeb"/>
      <sheetName val="DMar"/>
      <sheetName val="DConsolidated"/>
      <sheetName val="E"/>
      <sheetName val="G"/>
      <sheetName val="H"/>
      <sheetName val="I"/>
      <sheetName val="J"/>
      <sheetName val="J-I"/>
      <sheetName val="J-II"/>
      <sheetName val="J-III"/>
      <sheetName val="J-IV"/>
      <sheetName val="J-V"/>
    </sheetNames>
    <sheetDataSet>
      <sheetData sheetId="0" refreshError="1"/>
      <sheetData sheetId="1" refreshError="1"/>
      <sheetData sheetId="2" refreshError="1"/>
      <sheetData sheetId="3">
        <row r="3">
          <cell r="K3" t="str">
            <v>Jan</v>
          </cell>
        </row>
        <row r="4">
          <cell r="K4" t="str">
            <v>Feb</v>
          </cell>
        </row>
        <row r="5">
          <cell r="K5" t="str">
            <v>Mar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C"/>
      <sheetName val="D-I"/>
      <sheetName val="DJan"/>
      <sheetName val="DFeb"/>
      <sheetName val="DMar"/>
      <sheetName val="DConsolidated"/>
      <sheetName val="E"/>
      <sheetName val="G"/>
      <sheetName val="H"/>
      <sheetName val="I"/>
      <sheetName val="J"/>
      <sheetName val="J-I"/>
      <sheetName val="J-II"/>
      <sheetName val="J-III"/>
      <sheetName val="J-IV"/>
      <sheetName val="J-V"/>
    </sheetNames>
    <sheetDataSet>
      <sheetData sheetId="0" refreshError="1"/>
      <sheetData sheetId="1" refreshError="1"/>
      <sheetData sheetId="2">
        <row r="3">
          <cell r="G3" t="str">
            <v>Bombay</v>
          </cell>
          <cell r="I3" t="str">
            <v>FRM Comprehensive</v>
          </cell>
        </row>
        <row r="4">
          <cell r="G4" t="str">
            <v>Delhi</v>
          </cell>
          <cell r="I4" t="str">
            <v>CFA Comprehensive</v>
          </cell>
        </row>
        <row r="5">
          <cell r="G5" t="str">
            <v>Bangalore</v>
          </cell>
          <cell r="I5" t="str">
            <v>VisualizeFRM</v>
          </cell>
        </row>
        <row r="6">
          <cell r="G6" t="str">
            <v>Singapore</v>
          </cell>
          <cell r="I6" t="str">
            <v>Corporate Training</v>
          </cell>
        </row>
        <row r="7">
          <cell r="G7" t="str">
            <v>Online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K Answer"/>
      <sheetName val="K Sensitivity"/>
      <sheetName val="K Limits"/>
      <sheetName val="L"/>
      <sheetName val="L-Sol"/>
      <sheetName val="M"/>
      <sheetName val="N"/>
      <sheetName val="O"/>
      <sheetName val="Scroll Bars and Spinners"/>
    </sheetNames>
    <sheetDataSet>
      <sheetData sheetId="0" refreshError="1"/>
      <sheetData sheetId="1" refreshError="1"/>
      <sheetData sheetId="2" refreshError="1"/>
      <sheetData sheetId="3" refreshError="1"/>
      <sheetData sheetId="4"/>
      <sheetData sheetId="5" refreshError="1"/>
      <sheetData sheetId="6"/>
      <sheetData sheetId="7">
        <row r="7">
          <cell r="C7">
            <v>7200</v>
          </cell>
        </row>
      </sheetData>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ture Value"/>
      <sheetName val="Future Value (Data Table)"/>
      <sheetName val="Future Value (2-Inputs)"/>
      <sheetName val="Trend"/>
      <sheetName val="Iterate"/>
      <sheetName val="Correlation"/>
      <sheetName val="Descriptive"/>
      <sheetName val="Histogram"/>
      <sheetName val="Random (Dice Roll)"/>
      <sheetName val="Rank &amp; Percentile"/>
      <sheetName val="Goal Seek"/>
      <sheetName val="Margin"/>
      <sheetName val="Break Even"/>
      <sheetName val="Equations"/>
      <sheetName val="Chart Goal Seek"/>
      <sheetName val="Break Even (Goal Seek)"/>
      <sheetName val="Break Even (Solver)"/>
      <sheetName val="Sheet14"/>
      <sheetName val="Sheet15"/>
      <sheetName val="Sheet16"/>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row r="10">
          <cell r="B10">
            <v>193224.57293287982</v>
          </cell>
          <cell r="C10">
            <v>135149.68966776197</v>
          </cell>
        </row>
      </sheetData>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elp@edupristine.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S39"/>
  <sheetViews>
    <sheetView showGridLines="0" tabSelected="1" topLeftCell="A2" workbookViewId="0">
      <selection activeCell="E12" sqref="E12"/>
    </sheetView>
  </sheetViews>
  <sheetFormatPr defaultColWidth="0" defaultRowHeight="12.75" customHeight="1" zeroHeight="1" x14ac:dyDescent="0.2"/>
  <cols>
    <col min="1" max="4" width="10.140625" style="2" customWidth="1"/>
    <col min="5" max="11" width="9.140625" style="2" customWidth="1"/>
    <col min="12" max="256" width="0" style="2" hidden="1"/>
    <col min="257" max="267" width="9.140625" style="2" hidden="1" customWidth="1"/>
    <col min="268" max="512" width="0" style="2" hidden="1"/>
    <col min="513" max="523" width="9.140625" style="2" hidden="1" customWidth="1"/>
    <col min="524" max="768" width="0" style="2" hidden="1"/>
    <col min="769" max="779" width="9.140625" style="2" hidden="1" customWidth="1"/>
    <col min="780" max="1024" width="0" style="2" hidden="1"/>
    <col min="1025" max="1035" width="9.140625" style="2" hidden="1" customWidth="1"/>
    <col min="1036" max="1280" width="0" style="2" hidden="1"/>
    <col min="1281" max="1291" width="9.140625" style="2" hidden="1" customWidth="1"/>
    <col min="1292" max="1536" width="0" style="2" hidden="1"/>
    <col min="1537" max="1547" width="9.140625" style="2" hidden="1" customWidth="1"/>
    <col min="1548" max="1792" width="0" style="2" hidden="1"/>
    <col min="1793" max="1803" width="9.140625" style="2" hidden="1" customWidth="1"/>
    <col min="1804" max="2048" width="0" style="2" hidden="1"/>
    <col min="2049" max="2059" width="9.140625" style="2" hidden="1" customWidth="1"/>
    <col min="2060" max="2304" width="0" style="2" hidden="1"/>
    <col min="2305" max="2315" width="9.140625" style="2" hidden="1" customWidth="1"/>
    <col min="2316" max="2560" width="0" style="2" hidden="1"/>
    <col min="2561" max="2571" width="9.140625" style="2" hidden="1" customWidth="1"/>
    <col min="2572" max="2816" width="0" style="2" hidden="1"/>
    <col min="2817" max="2827" width="9.140625" style="2" hidden="1" customWidth="1"/>
    <col min="2828" max="3072" width="0" style="2" hidden="1"/>
    <col min="3073" max="3083" width="9.140625" style="2" hidden="1" customWidth="1"/>
    <col min="3084" max="3328" width="0" style="2" hidden="1"/>
    <col min="3329" max="3339" width="9.140625" style="2" hidden="1" customWidth="1"/>
    <col min="3340" max="3584" width="0" style="2" hidden="1"/>
    <col min="3585" max="3595" width="9.140625" style="2" hidden="1" customWidth="1"/>
    <col min="3596" max="3840" width="0" style="2" hidden="1"/>
    <col min="3841" max="3851" width="9.140625" style="2" hidden="1" customWidth="1"/>
    <col min="3852" max="4096" width="0" style="2" hidden="1"/>
    <col min="4097" max="4107" width="9.140625" style="2" hidden="1" customWidth="1"/>
    <col min="4108" max="4352" width="0" style="2" hidden="1"/>
    <col min="4353" max="4363" width="9.140625" style="2" hidden="1" customWidth="1"/>
    <col min="4364" max="4608" width="0" style="2" hidden="1"/>
    <col min="4609" max="4619" width="9.140625" style="2" hidden="1" customWidth="1"/>
    <col min="4620" max="4864" width="0" style="2" hidden="1"/>
    <col min="4865" max="4875" width="9.140625" style="2" hidden="1" customWidth="1"/>
    <col min="4876" max="5120" width="0" style="2" hidden="1"/>
    <col min="5121" max="5131" width="9.140625" style="2" hidden="1" customWidth="1"/>
    <col min="5132" max="5376" width="0" style="2" hidden="1"/>
    <col min="5377" max="5387" width="9.140625" style="2" hidden="1" customWidth="1"/>
    <col min="5388" max="5632" width="0" style="2" hidden="1"/>
    <col min="5633" max="5643" width="9.140625" style="2" hidden="1" customWidth="1"/>
    <col min="5644" max="5888" width="0" style="2" hidden="1"/>
    <col min="5889" max="5899" width="9.140625" style="2" hidden="1" customWidth="1"/>
    <col min="5900" max="6144" width="0" style="2" hidden="1"/>
    <col min="6145" max="6155" width="9.140625" style="2" hidden="1" customWidth="1"/>
    <col min="6156" max="6400" width="0" style="2" hidden="1"/>
    <col min="6401" max="6411" width="9.140625" style="2" hidden="1" customWidth="1"/>
    <col min="6412" max="6656" width="0" style="2" hidden="1"/>
    <col min="6657" max="6667" width="9.140625" style="2" hidden="1" customWidth="1"/>
    <col min="6668" max="6912" width="0" style="2" hidden="1"/>
    <col min="6913" max="6923" width="9.140625" style="2" hidden="1" customWidth="1"/>
    <col min="6924" max="7168" width="0" style="2" hidden="1"/>
    <col min="7169" max="7179" width="9.140625" style="2" hidden="1" customWidth="1"/>
    <col min="7180" max="7424" width="0" style="2" hidden="1"/>
    <col min="7425" max="7435" width="9.140625" style="2" hidden="1" customWidth="1"/>
    <col min="7436" max="7680" width="0" style="2" hidden="1"/>
    <col min="7681" max="7691" width="9.140625" style="2" hidden="1" customWidth="1"/>
    <col min="7692" max="7936" width="0" style="2" hidden="1"/>
    <col min="7937" max="7947" width="9.140625" style="2" hidden="1" customWidth="1"/>
    <col min="7948" max="8192" width="0" style="2" hidden="1"/>
    <col min="8193" max="8203" width="9.140625" style="2" hidden="1" customWidth="1"/>
    <col min="8204" max="8448" width="0" style="2" hidden="1"/>
    <col min="8449" max="8459" width="9.140625" style="2" hidden="1" customWidth="1"/>
    <col min="8460" max="8704" width="0" style="2" hidden="1"/>
    <col min="8705" max="8715" width="9.140625" style="2" hidden="1" customWidth="1"/>
    <col min="8716" max="8960" width="0" style="2" hidden="1"/>
    <col min="8961" max="8971" width="9.140625" style="2" hidden="1" customWidth="1"/>
    <col min="8972" max="9216" width="0" style="2" hidden="1"/>
    <col min="9217" max="9227" width="9.140625" style="2" hidden="1" customWidth="1"/>
    <col min="9228" max="9472" width="0" style="2" hidden="1"/>
    <col min="9473" max="9483" width="9.140625" style="2" hidden="1" customWidth="1"/>
    <col min="9484" max="9728" width="0" style="2" hidden="1"/>
    <col min="9729" max="9739" width="9.140625" style="2" hidden="1" customWidth="1"/>
    <col min="9740" max="9984" width="0" style="2" hidden="1"/>
    <col min="9985" max="9995" width="9.140625" style="2" hidden="1" customWidth="1"/>
    <col min="9996" max="10240" width="0" style="2" hidden="1"/>
    <col min="10241" max="10251" width="9.140625" style="2" hidden="1" customWidth="1"/>
    <col min="10252" max="10496" width="0" style="2" hidden="1"/>
    <col min="10497" max="10507" width="9.140625" style="2" hidden="1" customWidth="1"/>
    <col min="10508" max="10752" width="0" style="2" hidden="1"/>
    <col min="10753" max="10763" width="9.140625" style="2" hidden="1" customWidth="1"/>
    <col min="10764" max="11008" width="0" style="2" hidden="1"/>
    <col min="11009" max="11019" width="9.140625" style="2" hidden="1" customWidth="1"/>
    <col min="11020" max="11264" width="0" style="2" hidden="1"/>
    <col min="11265" max="11275" width="9.140625" style="2" hidden="1" customWidth="1"/>
    <col min="11276" max="11520" width="0" style="2" hidden="1"/>
    <col min="11521" max="11531" width="9.140625" style="2" hidden="1" customWidth="1"/>
    <col min="11532" max="11776" width="0" style="2" hidden="1"/>
    <col min="11777" max="11787" width="9.140625" style="2" hidden="1" customWidth="1"/>
    <col min="11788" max="12032" width="0" style="2" hidden="1"/>
    <col min="12033" max="12043" width="9.140625" style="2" hidden="1" customWidth="1"/>
    <col min="12044" max="12288" width="0" style="2" hidden="1"/>
    <col min="12289" max="12299" width="9.140625" style="2" hidden="1" customWidth="1"/>
    <col min="12300" max="12544" width="0" style="2" hidden="1"/>
    <col min="12545" max="12555" width="9.140625" style="2" hidden="1" customWidth="1"/>
    <col min="12556" max="12800" width="0" style="2" hidden="1"/>
    <col min="12801" max="12811" width="9.140625" style="2" hidden="1" customWidth="1"/>
    <col min="12812" max="13056" width="0" style="2" hidden="1"/>
    <col min="13057" max="13067" width="9.140625" style="2" hidden="1" customWidth="1"/>
    <col min="13068" max="13312" width="0" style="2" hidden="1"/>
    <col min="13313" max="13323" width="9.140625" style="2" hidden="1" customWidth="1"/>
    <col min="13324" max="13568" width="0" style="2" hidden="1"/>
    <col min="13569" max="13579" width="9.140625" style="2" hidden="1" customWidth="1"/>
    <col min="13580" max="13824" width="0" style="2" hidden="1"/>
    <col min="13825" max="13835" width="9.140625" style="2" hidden="1" customWidth="1"/>
    <col min="13836" max="14080" width="0" style="2" hidden="1"/>
    <col min="14081" max="14091" width="9.140625" style="2" hidden="1" customWidth="1"/>
    <col min="14092" max="14336" width="0" style="2" hidden="1"/>
    <col min="14337" max="14347" width="9.140625" style="2" hidden="1" customWidth="1"/>
    <col min="14348" max="14592" width="0" style="2" hidden="1"/>
    <col min="14593" max="14603" width="9.140625" style="2" hidden="1" customWidth="1"/>
    <col min="14604" max="14848" width="0" style="2" hidden="1"/>
    <col min="14849" max="14859" width="9.140625" style="2" hidden="1" customWidth="1"/>
    <col min="14860" max="15104" width="0" style="2" hidden="1"/>
    <col min="15105" max="15115" width="9.140625" style="2" hidden="1" customWidth="1"/>
    <col min="15116" max="15360" width="0" style="2" hidden="1"/>
    <col min="15361" max="15371" width="9.140625" style="2" hidden="1" customWidth="1"/>
    <col min="15372" max="15616" width="0" style="2" hidden="1"/>
    <col min="15617" max="15627" width="9.140625" style="2" hidden="1" customWidth="1"/>
    <col min="15628" max="15872" width="0" style="2" hidden="1"/>
    <col min="15873" max="15883" width="9.140625" style="2" hidden="1" customWidth="1"/>
    <col min="15884" max="16128" width="0" style="2" hidden="1"/>
    <col min="16129" max="16139" width="9.140625" style="2" hidden="1" customWidth="1"/>
    <col min="16140" max="16384" width="0" style="2" hidden="1"/>
  </cols>
  <sheetData>
    <row r="1" spans="1:11" x14ac:dyDescent="0.2">
      <c r="A1" s="17"/>
      <c r="B1" s="15"/>
      <c r="C1" s="15"/>
      <c r="D1" s="15"/>
      <c r="E1" s="15"/>
      <c r="F1" s="16"/>
      <c r="G1" s="15"/>
      <c r="H1" s="15"/>
      <c r="I1" s="15"/>
      <c r="J1" s="15"/>
      <c r="K1" s="14"/>
    </row>
    <row r="2" spans="1:11" ht="140.1" customHeight="1" x14ac:dyDescent="0.2">
      <c r="A2" s="7"/>
      <c r="B2" s="5"/>
      <c r="C2" s="5"/>
      <c r="D2" s="5"/>
      <c r="E2" s="5"/>
      <c r="F2" s="5"/>
      <c r="G2" s="5"/>
      <c r="I2" s="5"/>
      <c r="J2" s="5"/>
      <c r="K2" s="4"/>
    </row>
    <row r="3" spans="1:11" s="10" customFormat="1" ht="23.25" x14ac:dyDescent="0.25">
      <c r="A3" s="13"/>
      <c r="B3" s="12"/>
      <c r="C3" s="12"/>
      <c r="D3" s="12"/>
      <c r="E3" s="127" t="s">
        <v>33</v>
      </c>
      <c r="F3" s="127"/>
      <c r="G3" s="127"/>
      <c r="H3" s="127"/>
      <c r="I3" s="127"/>
      <c r="J3" s="127"/>
      <c r="K3" s="127"/>
    </row>
    <row r="4" spans="1:11" s="10" customFormat="1" ht="15" x14ac:dyDescent="0.25">
      <c r="A4" s="13"/>
      <c r="B4" s="12"/>
      <c r="C4" s="12"/>
      <c r="D4" s="11"/>
      <c r="E4" s="128" t="s">
        <v>32</v>
      </c>
      <c r="F4" s="128"/>
      <c r="G4" s="128"/>
      <c r="H4" s="128"/>
      <c r="I4" s="128"/>
      <c r="J4" s="128"/>
      <c r="K4" s="128"/>
    </row>
    <row r="5" spans="1:11" s="10" customFormat="1" ht="15" x14ac:dyDescent="0.25">
      <c r="A5" s="13"/>
      <c r="B5" s="12"/>
      <c r="C5" s="12"/>
      <c r="D5" s="11"/>
      <c r="E5" s="18"/>
      <c r="F5" s="18"/>
      <c r="G5" s="18"/>
      <c r="H5" s="18"/>
      <c r="I5" s="18"/>
      <c r="J5" s="18"/>
      <c r="K5" s="18"/>
    </row>
    <row r="6" spans="1:11" s="10" customFormat="1" ht="24.75" customHeight="1" x14ac:dyDescent="0.25">
      <c r="A6" s="13"/>
      <c r="B6" s="12"/>
      <c r="C6" s="12"/>
      <c r="D6" s="11"/>
      <c r="E6" s="129" t="s">
        <v>34</v>
      </c>
      <c r="F6" s="129"/>
      <c r="G6" s="129"/>
      <c r="H6" s="129"/>
      <c r="I6" s="129"/>
      <c r="J6" s="129"/>
      <c r="K6" s="129"/>
    </row>
    <row r="7" spans="1:11" s="10" customFormat="1" ht="22.5" customHeight="1" x14ac:dyDescent="0.25">
      <c r="A7" s="13"/>
      <c r="B7" s="12"/>
      <c r="C7" s="12"/>
      <c r="E7" s="18" t="s">
        <v>35</v>
      </c>
      <c r="F7" s="18"/>
      <c r="G7" s="18"/>
      <c r="H7" s="18"/>
      <c r="I7" s="18"/>
      <c r="J7" s="18"/>
      <c r="K7" s="18"/>
    </row>
    <row r="8" spans="1:11" s="10" customFormat="1" ht="26.25" customHeight="1" x14ac:dyDescent="0.25">
      <c r="A8" s="13"/>
      <c r="B8" s="12"/>
      <c r="C8" s="12"/>
      <c r="D8" s="11"/>
      <c r="E8" s="130" t="s">
        <v>36</v>
      </c>
      <c r="F8" s="128"/>
      <c r="G8" s="128"/>
      <c r="H8" s="128"/>
      <c r="I8" s="128"/>
      <c r="J8" s="128"/>
      <c r="K8" s="128"/>
    </row>
    <row r="9" spans="1:11" s="10" customFormat="1" ht="7.5" customHeight="1" x14ac:dyDescent="0.25">
      <c r="A9" s="13"/>
      <c r="B9" s="12"/>
      <c r="C9" s="12"/>
      <c r="E9" s="131"/>
      <c r="F9" s="131"/>
      <c r="G9" s="131"/>
      <c r="H9" s="131"/>
      <c r="I9" s="131"/>
      <c r="J9" s="131"/>
      <c r="K9" s="131"/>
    </row>
    <row r="10" spans="1:11" s="10" customFormat="1" x14ac:dyDescent="0.25">
      <c r="A10" s="13"/>
      <c r="B10" s="12"/>
      <c r="C10" s="12"/>
      <c r="E10" s="12"/>
      <c r="F10" s="12"/>
      <c r="G10" s="12"/>
      <c r="H10" s="12"/>
      <c r="I10" s="12"/>
      <c r="J10" s="12"/>
      <c r="K10" s="12"/>
    </row>
    <row r="11" spans="1:11" s="10" customFormat="1" ht="76.5" customHeight="1" x14ac:dyDescent="0.25">
      <c r="A11" s="13"/>
      <c r="B11" s="12"/>
      <c r="C11" s="12"/>
      <c r="D11" s="12"/>
      <c r="E11" s="132" t="s">
        <v>84</v>
      </c>
      <c r="F11" s="132"/>
      <c r="G11" s="132"/>
      <c r="H11" s="132"/>
      <c r="I11" s="132"/>
      <c r="J11" s="132"/>
      <c r="K11" s="132"/>
    </row>
    <row r="12" spans="1:11" s="10" customFormat="1" ht="15" x14ac:dyDescent="0.25">
      <c r="A12" s="13"/>
      <c r="B12" s="12"/>
      <c r="C12" s="12"/>
      <c r="E12" s="9"/>
      <c r="F12" s="9"/>
      <c r="G12" s="9"/>
      <c r="H12" s="9"/>
      <c r="I12" s="9"/>
      <c r="J12" s="8"/>
      <c r="K12" s="8"/>
    </row>
    <row r="13" spans="1:11" s="10" customFormat="1" ht="33" customHeight="1" x14ac:dyDescent="0.25">
      <c r="A13" s="13"/>
      <c r="B13" s="12"/>
      <c r="C13" s="12"/>
      <c r="D13" s="12"/>
      <c r="E13" s="126" t="s">
        <v>85</v>
      </c>
      <c r="F13" s="126"/>
      <c r="G13" s="126"/>
      <c r="H13" s="126"/>
      <c r="I13" s="126"/>
      <c r="J13" s="126"/>
      <c r="K13" s="126"/>
    </row>
    <row r="14" spans="1:11" s="10" customFormat="1" x14ac:dyDescent="0.25">
      <c r="A14" s="13"/>
      <c r="B14" s="12"/>
      <c r="C14" s="12"/>
      <c r="D14" s="12"/>
      <c r="E14" s="12"/>
      <c r="F14" s="12"/>
      <c r="G14" s="12"/>
      <c r="H14" s="12"/>
      <c r="I14" s="12"/>
      <c r="J14" s="12"/>
      <c r="K14" s="19"/>
    </row>
    <row r="15" spans="1:11" s="10" customFormat="1" ht="15" x14ac:dyDescent="0.25">
      <c r="A15" s="13"/>
      <c r="B15" s="12"/>
      <c r="C15" s="12"/>
      <c r="D15" s="12"/>
      <c r="E15" s="20" t="s">
        <v>31</v>
      </c>
      <c r="F15" s="12"/>
      <c r="G15" s="12"/>
      <c r="I15" s="12"/>
      <c r="J15" s="12"/>
      <c r="K15" s="19"/>
    </row>
    <row r="16" spans="1:11" x14ac:dyDescent="0.2">
      <c r="A16" s="7"/>
      <c r="B16" s="5"/>
      <c r="C16" s="5"/>
      <c r="D16" s="5"/>
      <c r="F16" s="21" t="s">
        <v>30</v>
      </c>
      <c r="G16" s="5"/>
      <c r="I16" s="5"/>
      <c r="J16" s="5"/>
      <c r="K16" s="4"/>
    </row>
    <row r="17" spans="1:11" x14ac:dyDescent="0.2">
      <c r="A17" s="7"/>
      <c r="B17" s="5"/>
      <c r="C17" s="5"/>
      <c r="D17" s="5"/>
      <c r="G17" s="5"/>
      <c r="I17" s="5"/>
      <c r="J17" s="5"/>
      <c r="K17" s="4"/>
    </row>
    <row r="18" spans="1:11" x14ac:dyDescent="0.2">
      <c r="A18" s="6" t="s">
        <v>29</v>
      </c>
      <c r="B18" s="5"/>
      <c r="C18" s="5"/>
      <c r="D18" s="5"/>
      <c r="G18" s="5"/>
      <c r="I18" s="5"/>
      <c r="J18" s="5"/>
      <c r="K18" s="4"/>
    </row>
    <row r="19" spans="1:11" x14ac:dyDescent="0.2">
      <c r="A19" s="3" t="s">
        <v>28</v>
      </c>
      <c r="B19" s="5"/>
      <c r="C19" s="5"/>
      <c r="D19" s="5"/>
      <c r="F19" s="21"/>
      <c r="G19" s="5"/>
      <c r="I19" s="5"/>
      <c r="J19" s="5"/>
      <c r="K19" s="4"/>
    </row>
    <row r="20" spans="1:11" x14ac:dyDescent="0.2">
      <c r="A20" s="3" t="s">
        <v>27</v>
      </c>
      <c r="B20" s="5"/>
      <c r="C20" s="5"/>
      <c r="D20" s="5"/>
      <c r="E20" s="22"/>
      <c r="F20" s="21"/>
      <c r="G20" s="5"/>
      <c r="I20" s="5"/>
      <c r="J20" s="5"/>
      <c r="K20" s="4"/>
    </row>
    <row r="21" spans="1:11" x14ac:dyDescent="0.2">
      <c r="I21" s="5"/>
      <c r="J21" s="5"/>
      <c r="K21" s="4"/>
    </row>
    <row r="22" spans="1:11" hidden="1" x14ac:dyDescent="0.2">
      <c r="B22" s="5"/>
      <c r="C22" s="5"/>
      <c r="D22" s="5"/>
      <c r="E22" s="5"/>
      <c r="F22" s="5"/>
      <c r="G22" s="5"/>
      <c r="I22" s="5"/>
      <c r="J22" s="5"/>
      <c r="K22" s="4"/>
    </row>
    <row r="23" spans="1:11" hidden="1" x14ac:dyDescent="0.2">
      <c r="B23" s="5"/>
      <c r="C23" s="5"/>
      <c r="D23" s="5"/>
      <c r="E23" s="5"/>
      <c r="F23" s="5"/>
      <c r="G23" s="5"/>
      <c r="I23" s="5"/>
      <c r="J23" s="5"/>
      <c r="K23" s="4"/>
    </row>
    <row r="24" spans="1:11" hidden="1" x14ac:dyDescent="0.2">
      <c r="B24" s="5"/>
      <c r="C24" s="5"/>
      <c r="D24" s="5"/>
      <c r="E24" s="5"/>
      <c r="F24" s="5"/>
      <c r="G24" s="5"/>
      <c r="I24" s="5"/>
      <c r="J24" s="5"/>
      <c r="K24" s="4"/>
    </row>
    <row r="25" spans="1:11" ht="12.75" hidden="1" customHeight="1" x14ac:dyDescent="0.2"/>
    <row r="26" spans="1:11" ht="12.75" hidden="1" customHeight="1" x14ac:dyDescent="0.2"/>
    <row r="27" spans="1:11" ht="12.75" hidden="1" customHeight="1" x14ac:dyDescent="0.2"/>
    <row r="28" spans="1:11" ht="12.75" hidden="1" customHeight="1" x14ac:dyDescent="0.2"/>
    <row r="29" spans="1:11" ht="12.75" hidden="1" customHeight="1" x14ac:dyDescent="0.2"/>
    <row r="30" spans="1:11" ht="12.75" hidden="1" customHeight="1" x14ac:dyDescent="0.2"/>
    <row r="31" spans="1:11" ht="12.75" hidden="1" customHeight="1" x14ac:dyDescent="0.2"/>
    <row r="32" spans="1:11"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sheetData>
  <sheetProtection password="CF5A" sheet="1" objects="1" scenarios="1" selectLockedCells="1" selectUnlockedCells="1"/>
  <mergeCells count="7">
    <mergeCell ref="E13:K13"/>
    <mergeCell ref="E3:K3"/>
    <mergeCell ref="E4:K4"/>
    <mergeCell ref="E6:K6"/>
    <mergeCell ref="E8:K8"/>
    <mergeCell ref="E9:K9"/>
    <mergeCell ref="E11:K11"/>
  </mergeCells>
  <hyperlinks>
    <hyperlink ref="F16" r:id="rId1"/>
  </hyperlinks>
  <pageMargins left="0.75" right="0.75" top="1" bottom="1" header="0.5" footer="0.5"/>
  <pageSetup paperSize="9" orientation="portrait" verticalDpi="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topLeftCell="A38" workbookViewId="0">
      <selection activeCell="A53" sqref="A53"/>
    </sheetView>
  </sheetViews>
  <sheetFormatPr defaultRowHeight="15" x14ac:dyDescent="0.25"/>
  <cols>
    <col min="1" max="2" width="9.140625" style="27"/>
    <col min="3" max="3" width="12.7109375" style="27" customWidth="1"/>
    <col min="4" max="4" width="11.42578125" style="27" customWidth="1"/>
    <col min="5" max="7" width="9.140625" style="27"/>
    <col min="8" max="8" width="12.140625" style="27" customWidth="1"/>
    <col min="9" max="13" width="9.140625" style="27"/>
    <col min="14" max="14" width="8.5703125" style="27" customWidth="1"/>
    <col min="15" max="15" width="8.140625" style="27" customWidth="1"/>
    <col min="16" max="16" width="8" style="27" customWidth="1"/>
    <col min="17" max="17" width="7.28515625" style="27" bestFit="1" customWidth="1"/>
    <col min="18" max="16384" width="9.140625" style="27"/>
  </cols>
  <sheetData>
    <row r="1" spans="1:1" x14ac:dyDescent="0.25">
      <c r="A1" s="26" t="s">
        <v>0</v>
      </c>
    </row>
    <row r="26" spans="1:1" x14ac:dyDescent="0.25">
      <c r="A26" s="28"/>
    </row>
    <row r="45" spans="1:5" x14ac:dyDescent="0.25">
      <c r="A45" s="29" t="s">
        <v>1</v>
      </c>
    </row>
    <row r="46" spans="1:5" x14ac:dyDescent="0.25">
      <c r="A46" s="34" t="s">
        <v>37</v>
      </c>
      <c r="B46" s="34"/>
      <c r="C46" s="34"/>
      <c r="D46" s="34"/>
    </row>
    <row r="47" spans="1:5" x14ac:dyDescent="0.25">
      <c r="A47" s="45" t="s">
        <v>2</v>
      </c>
      <c r="B47" s="46"/>
      <c r="C47" s="47" t="s">
        <v>3</v>
      </c>
      <c r="D47" s="48"/>
      <c r="E47" s="32"/>
    </row>
    <row r="48" spans="1:5" x14ac:dyDescent="0.25">
      <c r="A48" s="37" t="s">
        <v>4</v>
      </c>
      <c r="B48" s="41"/>
      <c r="C48" s="40">
        <v>0.115</v>
      </c>
      <c r="D48" s="36"/>
      <c r="E48" s="32"/>
    </row>
    <row r="49" spans="1:7" x14ac:dyDescent="0.25">
      <c r="A49" s="37" t="s">
        <v>5</v>
      </c>
      <c r="B49" s="41"/>
      <c r="C49" s="40">
        <v>8.5000000000000006E-2</v>
      </c>
      <c r="D49" s="36"/>
      <c r="E49" s="32"/>
    </row>
    <row r="50" spans="1:7" x14ac:dyDescent="0.25">
      <c r="A50" s="37" t="s">
        <v>6</v>
      </c>
      <c r="B50" s="41"/>
      <c r="C50" s="40">
        <v>7.8E-2</v>
      </c>
      <c r="D50" s="36"/>
      <c r="E50" s="32"/>
    </row>
    <row r="51" spans="1:7" x14ac:dyDescent="0.25">
      <c r="A51" s="35"/>
      <c r="B51" s="35"/>
      <c r="C51" s="35"/>
      <c r="D51" s="35"/>
    </row>
    <row r="52" spans="1:7" x14ac:dyDescent="0.25">
      <c r="A52" s="29" t="s">
        <v>7</v>
      </c>
    </row>
    <row r="53" spans="1:7" x14ac:dyDescent="0.25">
      <c r="A53" s="34" t="s">
        <v>86</v>
      </c>
      <c r="B53" s="34"/>
      <c r="C53" s="34"/>
      <c r="D53" s="34"/>
      <c r="E53" s="34"/>
    </row>
    <row r="54" spans="1:7" x14ac:dyDescent="0.25">
      <c r="A54" s="45" t="s">
        <v>2</v>
      </c>
      <c r="B54" s="45"/>
      <c r="C54" s="46" t="s">
        <v>10</v>
      </c>
      <c r="D54" s="47"/>
      <c r="E54" s="48"/>
      <c r="F54" s="32"/>
    </row>
    <row r="55" spans="1:7" x14ac:dyDescent="0.25">
      <c r="A55" s="37" t="s">
        <v>4</v>
      </c>
      <c r="B55" s="41"/>
      <c r="C55" s="39" t="s">
        <v>38</v>
      </c>
      <c r="D55" s="31"/>
      <c r="E55" s="44"/>
      <c r="F55" s="32"/>
    </row>
    <row r="56" spans="1:7" x14ac:dyDescent="0.25">
      <c r="A56" s="37" t="s">
        <v>5</v>
      </c>
      <c r="B56" s="41"/>
      <c r="C56" s="40" t="s">
        <v>39</v>
      </c>
      <c r="D56" s="31"/>
      <c r="E56" s="44"/>
      <c r="F56" s="32"/>
    </row>
    <row r="57" spans="1:7" x14ac:dyDescent="0.25">
      <c r="A57" s="37" t="s">
        <v>6</v>
      </c>
      <c r="B57" s="41"/>
      <c r="C57" s="40" t="s">
        <v>41</v>
      </c>
      <c r="D57" s="31"/>
      <c r="E57" s="44"/>
      <c r="F57" s="38"/>
      <c r="G57" s="25"/>
    </row>
    <row r="58" spans="1:7" x14ac:dyDescent="0.25">
      <c r="A58" s="35"/>
      <c r="B58" s="35"/>
      <c r="C58" s="35"/>
      <c r="D58" s="35"/>
      <c r="E58" s="35"/>
    </row>
    <row r="59" spans="1:7" x14ac:dyDescent="0.25">
      <c r="A59" s="29" t="s">
        <v>9</v>
      </c>
    </row>
    <row r="60" spans="1:7" x14ac:dyDescent="0.25">
      <c r="A60" s="34" t="s">
        <v>47</v>
      </c>
      <c r="B60" s="34"/>
      <c r="C60" s="34"/>
      <c r="D60" s="34"/>
      <c r="E60" s="34"/>
      <c r="F60" s="34"/>
    </row>
    <row r="61" spans="1:7" x14ac:dyDescent="0.25">
      <c r="A61" s="45" t="s">
        <v>2</v>
      </c>
      <c r="B61" s="46"/>
      <c r="C61" s="47" t="s">
        <v>42</v>
      </c>
      <c r="D61" s="48" t="s">
        <v>43</v>
      </c>
      <c r="E61" s="45"/>
      <c r="F61" s="46"/>
      <c r="G61" s="32"/>
    </row>
    <row r="62" spans="1:7" x14ac:dyDescent="0.25">
      <c r="A62" s="37" t="s">
        <v>4</v>
      </c>
      <c r="B62" s="42"/>
      <c r="C62" s="23" t="s">
        <v>44</v>
      </c>
      <c r="D62" s="40" t="s">
        <v>48</v>
      </c>
      <c r="E62" s="31"/>
      <c r="F62" s="43"/>
      <c r="G62" s="32"/>
    </row>
    <row r="63" spans="1:7" x14ac:dyDescent="0.25">
      <c r="A63" s="37" t="s">
        <v>5</v>
      </c>
      <c r="B63" s="42"/>
      <c r="C63" s="23" t="s">
        <v>46</v>
      </c>
      <c r="D63" s="40" t="s">
        <v>48</v>
      </c>
      <c r="E63" s="31"/>
      <c r="F63" s="43"/>
      <c r="G63" s="32"/>
    </row>
    <row r="64" spans="1:7" x14ac:dyDescent="0.25">
      <c r="A64" s="37" t="s">
        <v>6</v>
      </c>
      <c r="B64" s="42"/>
      <c r="C64" s="23" t="s">
        <v>46</v>
      </c>
      <c r="D64" s="40" t="s">
        <v>45</v>
      </c>
      <c r="E64" s="31"/>
      <c r="F64" s="43"/>
      <c r="G64" s="32"/>
    </row>
    <row r="65" spans="1:9" x14ac:dyDescent="0.25">
      <c r="A65" s="35"/>
      <c r="B65" s="35"/>
      <c r="C65" s="35"/>
      <c r="D65" s="35"/>
      <c r="E65" s="35"/>
      <c r="F65" s="35"/>
    </row>
    <row r="66" spans="1:9" x14ac:dyDescent="0.25">
      <c r="A66" s="29" t="s">
        <v>11</v>
      </c>
    </row>
    <row r="67" spans="1:9" x14ac:dyDescent="0.25">
      <c r="A67" s="34" t="s">
        <v>54</v>
      </c>
      <c r="B67" s="34"/>
      <c r="C67" s="34"/>
      <c r="D67" s="34"/>
    </row>
    <row r="68" spans="1:9" x14ac:dyDescent="0.25">
      <c r="A68" s="45" t="s">
        <v>2</v>
      </c>
      <c r="B68" s="46"/>
      <c r="C68" s="47" t="s">
        <v>68</v>
      </c>
      <c r="D68" s="48"/>
      <c r="E68" s="32"/>
    </row>
    <row r="69" spans="1:9" x14ac:dyDescent="0.25">
      <c r="A69" s="37" t="s">
        <v>4</v>
      </c>
      <c r="B69" s="41"/>
      <c r="C69" s="40">
        <v>8.3000000000000001E-4</v>
      </c>
      <c r="D69" s="36"/>
      <c r="E69" s="32"/>
    </row>
    <row r="70" spans="1:9" x14ac:dyDescent="0.25">
      <c r="A70" s="37" t="s">
        <v>5</v>
      </c>
      <c r="B70" s="41"/>
      <c r="C70" s="40">
        <v>5.0000000000000001E-4</v>
      </c>
      <c r="D70" s="36"/>
      <c r="E70" s="32"/>
      <c r="G70" s="24"/>
      <c r="H70" s="25"/>
    </row>
    <row r="71" spans="1:9" x14ac:dyDescent="0.25">
      <c r="A71" s="37" t="s">
        <v>6</v>
      </c>
      <c r="B71" s="41"/>
      <c r="C71" s="40" t="s">
        <v>69</v>
      </c>
      <c r="D71" s="36"/>
      <c r="E71" s="32"/>
    </row>
    <row r="72" spans="1:9" x14ac:dyDescent="0.25">
      <c r="A72" s="35"/>
      <c r="B72" s="35"/>
      <c r="C72" s="35"/>
      <c r="D72" s="35"/>
    </row>
    <row r="73" spans="1:9" x14ac:dyDescent="0.25">
      <c r="A73" s="29" t="s">
        <v>13</v>
      </c>
    </row>
    <row r="74" spans="1:9" x14ac:dyDescent="0.25">
      <c r="A74" s="33" t="s">
        <v>74</v>
      </c>
      <c r="B74" s="34"/>
      <c r="C74" s="34"/>
      <c r="D74" s="34"/>
      <c r="E74" s="34"/>
      <c r="F74" s="34"/>
      <c r="G74" s="34"/>
      <c r="H74" s="34"/>
    </row>
    <row r="75" spans="1:9" x14ac:dyDescent="0.25">
      <c r="A75" s="45" t="s">
        <v>2</v>
      </c>
      <c r="B75" s="46"/>
      <c r="C75" s="47" t="s">
        <v>67</v>
      </c>
      <c r="D75" s="48"/>
      <c r="E75" s="45"/>
      <c r="F75" s="46"/>
      <c r="G75" s="47"/>
      <c r="H75" s="48"/>
      <c r="I75" s="32"/>
    </row>
    <row r="76" spans="1:9" x14ac:dyDescent="0.25">
      <c r="A76" s="37" t="s">
        <v>4</v>
      </c>
      <c r="B76" s="41"/>
      <c r="C76" s="40" t="s">
        <v>75</v>
      </c>
      <c r="D76" s="31"/>
      <c r="E76" s="30"/>
      <c r="F76" s="31"/>
      <c r="G76" s="30"/>
      <c r="H76" s="36"/>
      <c r="I76" s="32"/>
    </row>
    <row r="77" spans="1:9" x14ac:dyDescent="0.25">
      <c r="A77" s="37" t="s">
        <v>5</v>
      </c>
      <c r="B77" s="41"/>
      <c r="C77" s="40" t="s">
        <v>76</v>
      </c>
      <c r="D77" s="31"/>
      <c r="E77" s="30"/>
      <c r="F77" s="31"/>
      <c r="G77" s="30"/>
      <c r="H77" s="36"/>
      <c r="I77" s="32"/>
    </row>
    <row r="78" spans="1:9" x14ac:dyDescent="0.25">
      <c r="A78" s="37" t="s">
        <v>6</v>
      </c>
      <c r="B78" s="41"/>
      <c r="C78" s="40" t="s">
        <v>77</v>
      </c>
      <c r="D78" s="31"/>
      <c r="E78" s="30"/>
      <c r="F78" s="31"/>
      <c r="G78" s="30"/>
      <c r="H78" s="36"/>
      <c r="I78" s="32"/>
    </row>
    <row r="79" spans="1:9" x14ac:dyDescent="0.25">
      <c r="A79" s="35"/>
      <c r="B79" s="35"/>
      <c r="C79" s="35"/>
      <c r="D79" s="35"/>
      <c r="E79" s="35"/>
      <c r="F79" s="35"/>
      <c r="G79" s="35"/>
      <c r="H79" s="35"/>
    </row>
    <row r="80" spans="1:9" x14ac:dyDescent="0.25">
      <c r="A80" s="29" t="s">
        <v>14</v>
      </c>
    </row>
    <row r="81" spans="1:5" x14ac:dyDescent="0.25">
      <c r="A81" s="33" t="s">
        <v>70</v>
      </c>
      <c r="B81" s="34"/>
      <c r="C81" s="34"/>
      <c r="D81" s="34"/>
    </row>
    <row r="82" spans="1:5" x14ac:dyDescent="0.25">
      <c r="A82" s="45" t="s">
        <v>2</v>
      </c>
      <c r="B82" s="46"/>
      <c r="C82" s="47" t="s">
        <v>15</v>
      </c>
      <c r="D82" s="48"/>
      <c r="E82" s="32"/>
    </row>
    <row r="83" spans="1:5" x14ac:dyDescent="0.25">
      <c r="A83" s="37" t="s">
        <v>4</v>
      </c>
      <c r="B83" s="41"/>
      <c r="C83" s="40" t="s">
        <v>71</v>
      </c>
      <c r="D83" s="36"/>
      <c r="E83" s="32"/>
    </row>
    <row r="84" spans="1:5" x14ac:dyDescent="0.25">
      <c r="A84" s="37" t="s">
        <v>5</v>
      </c>
      <c r="B84" s="41"/>
      <c r="C84" s="40" t="s">
        <v>72</v>
      </c>
      <c r="D84" s="36"/>
      <c r="E84" s="32"/>
    </row>
    <row r="85" spans="1:5" x14ac:dyDescent="0.25">
      <c r="A85" s="37" t="s">
        <v>6</v>
      </c>
      <c r="B85" s="41"/>
      <c r="C85" s="40" t="s">
        <v>73</v>
      </c>
      <c r="D85" s="36"/>
      <c r="E85" s="32"/>
    </row>
    <row r="86" spans="1:5" x14ac:dyDescent="0.25">
      <c r="A86" s="35"/>
      <c r="B86" s="35"/>
      <c r="C86" s="35"/>
      <c r="D86" s="35"/>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workbookViewId="0"/>
  </sheetViews>
  <sheetFormatPr defaultRowHeight="12.75" x14ac:dyDescent="0.2"/>
  <cols>
    <col min="1" max="2" width="3.7109375" style="52" customWidth="1"/>
    <col min="3" max="3" width="40.7109375" style="63" customWidth="1"/>
    <col min="4" max="4" width="2.42578125" style="61" customWidth="1"/>
    <col min="5" max="5" width="11.140625" style="52" customWidth="1"/>
    <col min="6" max="6" width="9.7109375" style="52" bestFit="1" customWidth="1"/>
    <col min="7" max="7" width="9.85546875" style="52" customWidth="1"/>
    <col min="8" max="16384" width="9.140625" style="52"/>
  </cols>
  <sheetData>
    <row r="1" spans="1:19" ht="15.75" x14ac:dyDescent="0.25">
      <c r="A1" s="121" t="s">
        <v>16</v>
      </c>
      <c r="B1" s="122"/>
      <c r="C1" s="123"/>
      <c r="D1" s="124"/>
      <c r="E1" s="125"/>
      <c r="F1" s="120"/>
    </row>
    <row r="2" spans="1:19" x14ac:dyDescent="0.2">
      <c r="A2" s="81"/>
      <c r="B2" s="81"/>
      <c r="C2" s="82"/>
      <c r="D2" s="84"/>
      <c r="E2" s="67"/>
    </row>
    <row r="3" spans="1:19" ht="15.75" x14ac:dyDescent="0.25">
      <c r="A3" s="69" t="s">
        <v>17</v>
      </c>
      <c r="B3" s="70"/>
      <c r="C3" s="71"/>
      <c r="D3" s="60"/>
      <c r="E3" s="53"/>
      <c r="F3" s="54"/>
    </row>
    <row r="4" spans="1:19" x14ac:dyDescent="0.2">
      <c r="A4" s="81"/>
      <c r="B4" s="81"/>
      <c r="C4" s="82"/>
      <c r="D4" s="83"/>
      <c r="E4" s="65"/>
      <c r="F4" s="65"/>
    </row>
    <row r="5" spans="1:19" x14ac:dyDescent="0.2">
      <c r="A5" s="86" t="s">
        <v>12</v>
      </c>
      <c r="B5" s="72"/>
      <c r="C5" s="73"/>
      <c r="D5" s="74"/>
      <c r="E5" s="87">
        <v>0.125</v>
      </c>
      <c r="G5" s="61"/>
    </row>
    <row r="6" spans="1:19" x14ac:dyDescent="0.2">
      <c r="A6" s="86" t="s">
        <v>18</v>
      </c>
      <c r="B6" s="72"/>
      <c r="C6" s="73"/>
      <c r="D6" s="74"/>
      <c r="E6" s="88">
        <v>0.3</v>
      </c>
      <c r="G6" s="61"/>
    </row>
    <row r="7" spans="1:19" x14ac:dyDescent="0.2">
      <c r="A7" s="86" t="s">
        <v>19</v>
      </c>
      <c r="B7" s="72"/>
      <c r="C7" s="73"/>
      <c r="D7" s="74"/>
      <c r="E7" s="88">
        <v>0.04</v>
      </c>
      <c r="G7" s="61"/>
    </row>
    <row r="8" spans="1:19" x14ac:dyDescent="0.2">
      <c r="A8" s="67"/>
      <c r="B8" s="67"/>
      <c r="C8" s="68"/>
      <c r="D8" s="84"/>
      <c r="E8" s="85"/>
    </row>
    <row r="9" spans="1:19" ht="15.75" x14ac:dyDescent="0.25">
      <c r="A9" s="69" t="s">
        <v>20</v>
      </c>
      <c r="B9" s="70"/>
      <c r="C9" s="71"/>
      <c r="D9" s="60"/>
      <c r="E9" s="54"/>
    </row>
    <row r="10" spans="1:19" x14ac:dyDescent="0.2">
      <c r="A10" s="65"/>
      <c r="B10" s="65"/>
      <c r="C10" s="66"/>
      <c r="D10" s="83"/>
      <c r="E10" s="89"/>
    </row>
    <row r="11" spans="1:19" x14ac:dyDescent="0.2">
      <c r="A11" s="86" t="s">
        <v>18</v>
      </c>
      <c r="B11" s="72"/>
      <c r="C11" s="73"/>
      <c r="D11" s="74"/>
      <c r="E11" s="88">
        <v>0.45</v>
      </c>
      <c r="G11" s="61"/>
    </row>
    <row r="12" spans="1:19" x14ac:dyDescent="0.2">
      <c r="A12" s="86" t="s">
        <v>21</v>
      </c>
      <c r="B12" s="72"/>
      <c r="C12" s="73"/>
      <c r="D12" s="74"/>
      <c r="E12" s="91">
        <v>0.8</v>
      </c>
      <c r="G12" s="61"/>
    </row>
    <row r="13" spans="1:19" x14ac:dyDescent="0.2">
      <c r="A13" s="86" t="s">
        <v>22</v>
      </c>
      <c r="B13" s="72"/>
      <c r="C13" s="73"/>
      <c r="D13" s="74"/>
      <c r="E13" s="92">
        <v>0.15</v>
      </c>
      <c r="G13" s="61"/>
    </row>
    <row r="14" spans="1:19" x14ac:dyDescent="0.2">
      <c r="A14" s="86" t="s">
        <v>3</v>
      </c>
      <c r="B14" s="72"/>
      <c r="C14" s="73"/>
      <c r="D14" s="74"/>
      <c r="E14" s="88">
        <v>0.1</v>
      </c>
      <c r="G14" s="61"/>
    </row>
    <row r="15" spans="1:19" x14ac:dyDescent="0.2">
      <c r="A15" s="67"/>
      <c r="B15" s="67"/>
      <c r="C15" s="68"/>
      <c r="D15" s="84"/>
      <c r="E15" s="90"/>
    </row>
    <row r="16" spans="1:19" ht="15.75" x14ac:dyDescent="0.25">
      <c r="A16" s="75" t="s">
        <v>55</v>
      </c>
      <c r="B16" s="76"/>
      <c r="C16" s="77"/>
      <c r="D16" s="78"/>
      <c r="E16" s="79"/>
      <c r="S16" s="55"/>
    </row>
    <row r="17" spans="1:19" ht="15" x14ac:dyDescent="0.25">
      <c r="A17" s="94" t="s">
        <v>56</v>
      </c>
      <c r="B17" s="72"/>
      <c r="C17" s="73"/>
      <c r="D17" s="74"/>
      <c r="E17" s="95">
        <v>7.7499999999999999E-2</v>
      </c>
      <c r="G17" s="61"/>
      <c r="S17" s="55"/>
    </row>
    <row r="18" spans="1:19" ht="15" x14ac:dyDescent="0.25">
      <c r="A18" s="94" t="s">
        <v>57</v>
      </c>
      <c r="B18" s="72"/>
      <c r="C18" s="73"/>
      <c r="D18" s="74"/>
      <c r="E18" s="95">
        <v>0.08</v>
      </c>
      <c r="G18" s="61"/>
    </row>
    <row r="19" spans="1:19" ht="15" x14ac:dyDescent="0.25">
      <c r="A19" s="94" t="s">
        <v>58</v>
      </c>
      <c r="B19" s="72"/>
      <c r="C19" s="73"/>
      <c r="D19" s="74"/>
      <c r="E19" s="95">
        <v>8.5000000000000006E-2</v>
      </c>
      <c r="G19" s="61"/>
    </row>
    <row r="20" spans="1:19" x14ac:dyDescent="0.2">
      <c r="A20" s="86"/>
      <c r="B20" s="72"/>
      <c r="C20" s="73"/>
      <c r="D20" s="74"/>
      <c r="E20" s="96"/>
      <c r="G20" s="61"/>
    </row>
    <row r="21" spans="1:19" ht="15" x14ac:dyDescent="0.25">
      <c r="A21" s="94" t="s">
        <v>59</v>
      </c>
      <c r="B21" s="80"/>
      <c r="C21" s="73"/>
      <c r="D21" s="74"/>
      <c r="E21" s="91">
        <v>1</v>
      </c>
      <c r="G21" s="61"/>
    </row>
    <row r="22" spans="1:19" ht="15" x14ac:dyDescent="0.25">
      <c r="A22" s="94" t="s">
        <v>60</v>
      </c>
      <c r="B22" s="72"/>
      <c r="C22" s="73"/>
      <c r="D22" s="74"/>
      <c r="E22" s="91">
        <v>1.2</v>
      </c>
      <c r="G22" s="61"/>
    </row>
    <row r="23" spans="1:19" ht="15" x14ac:dyDescent="0.25">
      <c r="A23" s="94" t="s">
        <v>61</v>
      </c>
      <c r="B23" s="72"/>
      <c r="C23" s="73"/>
      <c r="D23" s="74"/>
      <c r="E23" s="91">
        <v>1.5</v>
      </c>
      <c r="G23" s="61"/>
      <c r="S23" s="55"/>
    </row>
    <row r="24" spans="1:19" x14ac:dyDescent="0.2">
      <c r="A24" s="97"/>
      <c r="B24" s="72"/>
      <c r="C24" s="73"/>
      <c r="D24" s="74"/>
      <c r="E24" s="98"/>
      <c r="G24" s="61"/>
      <c r="S24" s="55"/>
    </row>
    <row r="25" spans="1:19" x14ac:dyDescent="0.2">
      <c r="A25" s="86" t="s">
        <v>80</v>
      </c>
      <c r="B25" s="72"/>
      <c r="C25" s="73"/>
      <c r="D25" s="74"/>
      <c r="E25" s="95">
        <v>5.0000000000000001E-3</v>
      </c>
      <c r="G25" s="61"/>
      <c r="S25" s="55"/>
    </row>
    <row r="26" spans="1:19" x14ac:dyDescent="0.2">
      <c r="A26" s="86" t="s">
        <v>81</v>
      </c>
      <c r="B26" s="72"/>
      <c r="C26" s="73"/>
      <c r="D26" s="74"/>
      <c r="E26" s="95">
        <v>0.01</v>
      </c>
      <c r="G26" s="61"/>
    </row>
    <row r="27" spans="1:19" x14ac:dyDescent="0.2">
      <c r="A27" s="67"/>
      <c r="B27" s="67"/>
      <c r="C27" s="68"/>
      <c r="D27" s="84"/>
      <c r="E27" s="67"/>
      <c r="F27" s="93"/>
    </row>
    <row r="28" spans="1:19" x14ac:dyDescent="0.2">
      <c r="A28" s="56"/>
    </row>
    <row r="29" spans="1:19" x14ac:dyDescent="0.2">
      <c r="I29" s="57"/>
    </row>
    <row r="30" spans="1:19" x14ac:dyDescent="0.2">
      <c r="A30" s="58"/>
      <c r="B30" s="58"/>
      <c r="C30" s="64"/>
      <c r="I30" s="57"/>
    </row>
    <row r="31" spans="1:19" x14ac:dyDescent="0.2">
      <c r="D31" s="62"/>
      <c r="I31" s="57"/>
    </row>
    <row r="32" spans="1:19" x14ac:dyDescent="0.2">
      <c r="A32" s="58"/>
      <c r="B32" s="58"/>
      <c r="C32" s="64"/>
      <c r="I32" s="57"/>
    </row>
    <row r="33" spans="1:4" x14ac:dyDescent="0.2">
      <c r="B33" s="59"/>
      <c r="C33" s="64"/>
    </row>
    <row r="34" spans="1:4" x14ac:dyDescent="0.2">
      <c r="C34" s="64"/>
    </row>
    <row r="35" spans="1:4" x14ac:dyDescent="0.2">
      <c r="A35" s="59"/>
    </row>
    <row r="37" spans="1:4" x14ac:dyDescent="0.2">
      <c r="A37" s="59"/>
      <c r="D37" s="62"/>
    </row>
    <row r="38" spans="1:4" x14ac:dyDescent="0.2">
      <c r="D38" s="62"/>
    </row>
    <row r="39" spans="1:4" x14ac:dyDescent="0.2">
      <c r="D39" s="62"/>
    </row>
    <row r="40" spans="1:4" x14ac:dyDescent="0.2">
      <c r="D40" s="62"/>
    </row>
    <row r="41" spans="1:4" x14ac:dyDescent="0.2">
      <c r="D41" s="62"/>
    </row>
    <row r="42" spans="1:4" x14ac:dyDescent="0.2">
      <c r="D42" s="62"/>
    </row>
    <row r="43" spans="1:4" x14ac:dyDescent="0.2">
      <c r="A43" s="59"/>
      <c r="D43" s="62"/>
    </row>
    <row r="44" spans="1:4" x14ac:dyDescent="0.2">
      <c r="D44" s="62"/>
    </row>
    <row r="45" spans="1:4" x14ac:dyDescent="0.2">
      <c r="D45" s="62"/>
    </row>
    <row r="46" spans="1:4" x14ac:dyDescent="0.2">
      <c r="D46" s="62"/>
    </row>
    <row r="47" spans="1:4" x14ac:dyDescent="0.2">
      <c r="D47" s="62"/>
    </row>
    <row r="48" spans="1:4" x14ac:dyDescent="0.2">
      <c r="D48" s="62"/>
    </row>
    <row r="49" spans="1:4" x14ac:dyDescent="0.2">
      <c r="D49" s="62"/>
    </row>
    <row r="50" spans="1:4" x14ac:dyDescent="0.2">
      <c r="A50" s="59"/>
      <c r="D50" s="62"/>
    </row>
    <row r="51" spans="1:4" x14ac:dyDescent="0.2">
      <c r="D51" s="62"/>
    </row>
    <row r="52" spans="1:4" x14ac:dyDescent="0.2">
      <c r="D52" s="62"/>
    </row>
    <row r="53" spans="1:4" x14ac:dyDescent="0.2">
      <c r="D53" s="62"/>
    </row>
    <row r="54" spans="1:4" x14ac:dyDescent="0.2">
      <c r="D54" s="62"/>
    </row>
    <row r="55" spans="1:4" x14ac:dyDescent="0.2">
      <c r="D55" s="62"/>
    </row>
    <row r="56" spans="1:4" x14ac:dyDescent="0.2">
      <c r="D56" s="62"/>
    </row>
    <row r="57" spans="1:4" x14ac:dyDescent="0.2">
      <c r="D57" s="6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E5" sqref="E5"/>
    </sheetView>
  </sheetViews>
  <sheetFormatPr defaultColWidth="11.7109375" defaultRowHeight="12.75" x14ac:dyDescent="0.2"/>
  <cols>
    <col min="1" max="1" width="7.5703125" style="49" customWidth="1"/>
    <col min="2" max="2" width="15" style="49" bestFit="1" customWidth="1"/>
    <col min="3" max="3" width="14.7109375" style="100" customWidth="1"/>
    <col min="4" max="4" width="6" style="49" customWidth="1"/>
    <col min="5" max="16384" width="11.7109375" style="49"/>
  </cols>
  <sheetData>
    <row r="1" spans="1:7" ht="15" x14ac:dyDescent="0.25">
      <c r="A1" s="99" t="s">
        <v>1</v>
      </c>
      <c r="E1" s="101" t="s">
        <v>50</v>
      </c>
      <c r="G1" s="102"/>
    </row>
    <row r="2" spans="1:7" x14ac:dyDescent="0.2">
      <c r="A2" s="103" t="s">
        <v>26</v>
      </c>
    </row>
    <row r="3" spans="1:7" x14ac:dyDescent="0.2">
      <c r="A3" s="104"/>
    </row>
    <row r="4" spans="1:7" x14ac:dyDescent="0.2">
      <c r="B4" s="105" t="s">
        <v>23</v>
      </c>
      <c r="E4" s="114">
        <f>Assumptions!E7</f>
        <v>0.04</v>
      </c>
    </row>
    <row r="5" spans="1:7" x14ac:dyDescent="0.2">
      <c r="B5" s="49" t="s">
        <v>8</v>
      </c>
      <c r="C5" s="51"/>
      <c r="E5" s="118">
        <f>Assumptions!E12*Assumptions!E11/Assumptions!E6</f>
        <v>1.2000000000000002</v>
      </c>
    </row>
    <row r="6" spans="1:7" x14ac:dyDescent="0.2">
      <c r="B6" s="105" t="s">
        <v>40</v>
      </c>
      <c r="E6" s="116">
        <f>Assumptions!E5*Assumptions!E6</f>
        <v>3.7499999999999999E-2</v>
      </c>
    </row>
    <row r="8" spans="1:7" x14ac:dyDescent="0.2">
      <c r="B8" s="49" t="s">
        <v>24</v>
      </c>
      <c r="E8" s="115">
        <f>E4+E5*(E6)</f>
        <v>8.5000000000000006E-2</v>
      </c>
    </row>
    <row r="11" spans="1:7" x14ac:dyDescent="0.2">
      <c r="A11" s="99" t="s">
        <v>7</v>
      </c>
      <c r="E11" s="101" t="s">
        <v>51</v>
      </c>
    </row>
    <row r="12" spans="1:7" x14ac:dyDescent="0.2">
      <c r="A12" s="103" t="s">
        <v>49</v>
      </c>
    </row>
    <row r="13" spans="1:7" x14ac:dyDescent="0.2">
      <c r="A13" s="104"/>
    </row>
    <row r="14" spans="1:7" x14ac:dyDescent="0.2">
      <c r="B14" s="105" t="s">
        <v>23</v>
      </c>
      <c r="E14" s="114">
        <f>Assumptions!E7</f>
        <v>0.04</v>
      </c>
    </row>
    <row r="15" spans="1:7" ht="15" x14ac:dyDescent="0.25">
      <c r="B15" s="49" t="s">
        <v>25</v>
      </c>
      <c r="C15" s="51"/>
      <c r="E15" s="119">
        <f>1/3+2/3*E5</f>
        <v>1.1333333333333333</v>
      </c>
      <c r="G15" s="102"/>
    </row>
    <row r="16" spans="1:7" x14ac:dyDescent="0.2">
      <c r="B16" s="105" t="s">
        <v>40</v>
      </c>
      <c r="E16" s="116">
        <f>Assumptions!E5*Assumptions!E6</f>
        <v>3.7499999999999999E-2</v>
      </c>
    </row>
    <row r="18" spans="1:7" x14ac:dyDescent="0.2">
      <c r="B18" s="49" t="s">
        <v>24</v>
      </c>
      <c r="E18" s="115">
        <f>E14+E15*(E16)</f>
        <v>8.249999999999999E-2</v>
      </c>
    </row>
    <row r="20" spans="1:7" x14ac:dyDescent="0.2">
      <c r="A20" s="99" t="s">
        <v>9</v>
      </c>
    </row>
    <row r="21" spans="1:7" x14ac:dyDescent="0.2">
      <c r="A21" s="103" t="s">
        <v>52</v>
      </c>
      <c r="E21" s="101" t="s">
        <v>53</v>
      </c>
    </row>
    <row r="22" spans="1:7" x14ac:dyDescent="0.2">
      <c r="A22" s="104"/>
    </row>
    <row r="23" spans="1:7" x14ac:dyDescent="0.2">
      <c r="B23" s="50"/>
      <c r="C23" s="51"/>
      <c r="D23" s="1"/>
      <c r="E23" s="106"/>
      <c r="F23" s="1"/>
    </row>
    <row r="24" spans="1:7" ht="15" x14ac:dyDescent="0.25">
      <c r="B24" s="1"/>
      <c r="C24" s="51"/>
      <c r="D24" s="1"/>
      <c r="E24" s="107"/>
      <c r="F24" s="1"/>
      <c r="G24" s="108"/>
    </row>
    <row r="25" spans="1:7" x14ac:dyDescent="0.2">
      <c r="B25" s="50"/>
      <c r="C25" s="51"/>
      <c r="D25" s="1"/>
      <c r="E25" s="106"/>
      <c r="F25" s="1"/>
    </row>
    <row r="26" spans="1:7" x14ac:dyDescent="0.2">
      <c r="B26" s="1"/>
      <c r="C26" s="51"/>
      <c r="D26" s="1"/>
      <c r="E26" s="106"/>
      <c r="F26" s="1"/>
    </row>
    <row r="27" spans="1:7" x14ac:dyDescent="0.2">
      <c r="B27" s="1"/>
      <c r="C27" s="51"/>
      <c r="D27" s="1"/>
      <c r="E27" s="109"/>
      <c r="F27" s="1"/>
    </row>
    <row r="28" spans="1:7" x14ac:dyDescent="0.2">
      <c r="B28" s="1"/>
      <c r="C28" s="51"/>
      <c r="D28" s="1"/>
      <c r="E28" s="1"/>
      <c r="F28" s="1"/>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heetViews>
  <sheetFormatPr defaultColWidth="11.7109375" defaultRowHeight="12.75" x14ac:dyDescent="0.2"/>
  <cols>
    <col min="1" max="1" width="3.7109375" style="49" customWidth="1"/>
    <col min="2" max="2" width="25.140625" style="49" bestFit="1" customWidth="1"/>
    <col min="3" max="3" width="16" style="100" customWidth="1"/>
    <col min="4" max="4" width="7.28515625" style="100" customWidth="1"/>
    <col min="5" max="5" width="13.85546875" style="49" bestFit="1" customWidth="1"/>
    <col min="6" max="16384" width="11.7109375" style="49"/>
  </cols>
  <sheetData>
    <row r="1" spans="1:7" x14ac:dyDescent="0.2">
      <c r="A1" s="99" t="s">
        <v>11</v>
      </c>
      <c r="C1" s="49"/>
      <c r="D1" s="49"/>
      <c r="E1" s="101" t="s">
        <v>50</v>
      </c>
    </row>
    <row r="2" spans="1:7" ht="15" x14ac:dyDescent="0.25">
      <c r="A2" s="110" t="s">
        <v>62</v>
      </c>
      <c r="C2" s="49"/>
      <c r="D2" s="49"/>
    </row>
    <row r="3" spans="1:7" x14ac:dyDescent="0.2">
      <c r="A3" s="104"/>
      <c r="C3" s="49"/>
      <c r="D3" s="49"/>
    </row>
    <row r="4" spans="1:7" x14ac:dyDescent="0.2">
      <c r="B4" s="105" t="s">
        <v>64</v>
      </c>
      <c r="C4" s="49"/>
      <c r="D4" s="49"/>
      <c r="E4" s="114">
        <f>(Assumptions!E22-Assumptions!E23)/(Assumptions!E21-Assumptions!E23)</f>
        <v>0.60000000000000009</v>
      </c>
    </row>
    <row r="5" spans="1:7" ht="15" x14ac:dyDescent="0.25">
      <c r="B5" s="105" t="s">
        <v>63</v>
      </c>
      <c r="C5" s="49"/>
      <c r="D5" s="49"/>
      <c r="E5" s="114">
        <f>1-E4</f>
        <v>0.39999999999999991</v>
      </c>
      <c r="G5" s="102"/>
    </row>
    <row r="6" spans="1:7" x14ac:dyDescent="0.2">
      <c r="B6" s="105" t="s">
        <v>65</v>
      </c>
      <c r="C6" s="49"/>
      <c r="D6" s="49"/>
      <c r="E6" s="115">
        <f>E4*Assumptions!E17+E5*Assumptions!E19</f>
        <v>8.0500000000000002E-2</v>
      </c>
    </row>
    <row r="7" spans="1:7" x14ac:dyDescent="0.2">
      <c r="C7" s="49"/>
      <c r="D7" s="49"/>
    </row>
    <row r="8" spans="1:7" x14ac:dyDescent="0.2">
      <c r="B8" s="49" t="s">
        <v>66</v>
      </c>
      <c r="C8" s="49"/>
      <c r="D8" s="49"/>
      <c r="E8" s="116">
        <f>E6-Assumptions!E18</f>
        <v>5.0000000000000044E-4</v>
      </c>
    </row>
    <row r="9" spans="1:7" x14ac:dyDescent="0.2">
      <c r="C9" s="49"/>
      <c r="D9" s="49"/>
    </row>
    <row r="10" spans="1:7" x14ac:dyDescent="0.2">
      <c r="C10" s="49"/>
      <c r="D10" s="49"/>
    </row>
    <row r="11" spans="1:7" x14ac:dyDescent="0.2">
      <c r="A11" s="99" t="s">
        <v>13</v>
      </c>
      <c r="C11" s="49"/>
      <c r="D11" s="49"/>
    </row>
    <row r="12" spans="1:7" x14ac:dyDescent="0.2">
      <c r="A12" s="103" t="s">
        <v>78</v>
      </c>
      <c r="C12" s="49"/>
      <c r="D12" s="49"/>
      <c r="E12" s="101" t="s">
        <v>50</v>
      </c>
    </row>
    <row r="13" spans="1:7" x14ac:dyDescent="0.2">
      <c r="A13" s="104"/>
      <c r="C13" s="49"/>
      <c r="D13" s="49"/>
    </row>
    <row r="14" spans="1:7" ht="15" x14ac:dyDescent="0.25">
      <c r="B14" s="50"/>
      <c r="C14" s="1"/>
      <c r="D14" s="1"/>
      <c r="E14" s="111"/>
      <c r="F14" s="1"/>
      <c r="G14" s="112"/>
    </row>
    <row r="15" spans="1:7" x14ac:dyDescent="0.2">
      <c r="B15" s="1"/>
      <c r="C15" s="1"/>
      <c r="D15" s="1"/>
      <c r="E15" s="1"/>
      <c r="F15" s="1"/>
      <c r="G15" s="1"/>
    </row>
    <row r="16" spans="1:7" x14ac:dyDescent="0.2">
      <c r="B16" s="1"/>
      <c r="C16" s="1"/>
      <c r="D16" s="1"/>
      <c r="E16" s="113"/>
      <c r="F16" s="1"/>
      <c r="G16" s="1"/>
    </row>
    <row r="17" spans="1:7" x14ac:dyDescent="0.2">
      <c r="C17" s="49"/>
      <c r="D17" s="49"/>
    </row>
    <row r="18" spans="1:7" x14ac:dyDescent="0.2">
      <c r="A18" s="99" t="s">
        <v>14</v>
      </c>
      <c r="C18" s="49"/>
      <c r="D18" s="49"/>
    </row>
    <row r="19" spans="1:7" x14ac:dyDescent="0.2">
      <c r="A19" s="103" t="s">
        <v>79</v>
      </c>
      <c r="C19" s="49"/>
      <c r="D19" s="49"/>
      <c r="E19" s="101" t="s">
        <v>50</v>
      </c>
    </row>
    <row r="20" spans="1:7" x14ac:dyDescent="0.2">
      <c r="A20" s="104"/>
      <c r="C20" s="49"/>
      <c r="D20" s="49"/>
    </row>
    <row r="21" spans="1:7" x14ac:dyDescent="0.2">
      <c r="B21" s="105" t="s">
        <v>82</v>
      </c>
      <c r="C21" s="49"/>
      <c r="D21" s="49"/>
      <c r="E21" s="117">
        <f>(Assumptions!E18-Assumptions!E17)/Assumptions!E25</f>
        <v>0.50000000000000044</v>
      </c>
    </row>
    <row r="22" spans="1:7" ht="15" x14ac:dyDescent="0.25">
      <c r="B22" s="105" t="s">
        <v>83</v>
      </c>
      <c r="C22" s="49"/>
      <c r="D22" s="49"/>
      <c r="E22" s="118">
        <f>(Assumptions!E19-Assumptions!E17)/Assumptions!E26</f>
        <v>0.75000000000000067</v>
      </c>
      <c r="G22" s="108"/>
    </row>
    <row r="23" spans="1:7" x14ac:dyDescent="0.2">
      <c r="C23" s="49"/>
      <c r="D23" s="1"/>
      <c r="E23" s="106"/>
      <c r="F23" s="1"/>
    </row>
    <row r="24" spans="1:7" x14ac:dyDescent="0.2">
      <c r="C24" s="49"/>
      <c r="D24" s="49"/>
      <c r="E24" s="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Question</vt:lpstr>
      <vt:lpstr>Assumptions</vt:lpstr>
      <vt:lpstr>Q1-Q3</vt:lpstr>
      <vt:lpstr>Q4-Q6</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Neev_Pristine</dc:creator>
  <cp:lastModifiedBy>neevpankaj</cp:lastModifiedBy>
  <dcterms:created xsi:type="dcterms:W3CDTF">2012-11-20T09:38:56Z</dcterms:created>
  <dcterms:modified xsi:type="dcterms:W3CDTF">2013-01-17T09:44:31Z</dcterms:modified>
</cp:coreProperties>
</file>