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85" windowWidth="14805" windowHeight="7830"/>
  </bookViews>
  <sheets>
    <sheet name="Cover" sheetId="6" r:id="rId1"/>
    <sheet name="Question" sheetId="1" r:id="rId2"/>
    <sheet name="Available Data" sheetId="2" r:id="rId3"/>
    <sheet name="Solution" sheetId="3" r:id="rId4"/>
  </sheets>
  <externalReferences>
    <externalReference r:id="rId5"/>
    <externalReference r:id="rId6"/>
    <externalReference r:id="rId7"/>
    <externalReference r:id="rId8"/>
    <externalReference r:id="rId9"/>
    <externalReference r:id="rId10"/>
  </externalReferences>
  <definedNames>
    <definedName name="aa" localSheetId="0">#REF!</definedName>
    <definedName name="aa">#REF!</definedName>
    <definedName name="abc" localSheetId="0">#REF!</definedName>
    <definedName name="abc">#REF!</definedName>
    <definedName name="Apr" localSheetId="0">'[1]Intersector Operator'!$C$11:$G$11</definedName>
    <definedName name="Apr">'[1]Intersector Operator'!$C$11:$G$11</definedName>
    <definedName name="BoomName" localSheetId="0">[1]VLOOKUP!$B$31:$B$39</definedName>
    <definedName name="BoomName">[1]VLOOKUP!$B$31:$B$39</definedName>
    <definedName name="CCF">#REF!</definedName>
    <definedName name="CCFNew">#REF!</definedName>
    <definedName name="Costs_per_Unit">#REF!</definedName>
    <definedName name="_xlnm.Criteria" localSheetId="0">'[2]Any-Column Lookup'!#REF!</definedName>
    <definedName name="_xlnm.Criteria">'[2]Any-Column Lookup'!#REF!</definedName>
    <definedName name="_xlnm.Database">#REF!</definedName>
    <definedName name="Dept03" localSheetId="0">'[1]Intersector Operator'!$E$8:$E$19</definedName>
    <definedName name="Dept03">'[1]Intersector Operator'!$E$8:$E$19</definedName>
    <definedName name="Dept04" localSheetId="0">'[1]Intersector Operator'!$F$8:$F$19</definedName>
    <definedName name="Dept04">'[1]Intersector Operator'!$F$8:$F$19</definedName>
    <definedName name="Fac">#REF!</definedName>
    <definedName name="FebSales">#REF!</definedName>
    <definedName name="iemr">#REF!</definedName>
    <definedName name="JanSales">#REF!</definedName>
    <definedName name="k" localSheetId="0">Cover!p</definedName>
    <definedName name="k">Cover!p</definedName>
    <definedName name="MarSales" localSheetId="0">#REF!</definedName>
    <definedName name="MarSales">#REF!</definedName>
    <definedName name="Max_CFA" localSheetId="0">#REF!</definedName>
    <definedName name="Max_CFA">#REF!</definedName>
    <definedName name="Max_FRMPRM">#REF!</definedName>
    <definedName name="May" localSheetId="0">'[1]Intersector Operator'!$C$12:$G$12</definedName>
    <definedName name="May">'[1]Intersector Operator'!$C$12:$G$12</definedName>
    <definedName name="NAME" localSheetId="0">[1]Table1!$A$1:$B$4</definedName>
    <definedName name="NAME">[1]Table1!$A$1:$B$4</definedName>
    <definedName name="NFB">#REF!</definedName>
    <definedName name="p" localSheetId="0">INDEX(#REF!,MATCH(#REF!,#REF!,0),1)</definedName>
    <definedName name="p">INDEX(#REF!,MATCH(#REF!,#REF!,0),1)</definedName>
    <definedName name="Pristine_Course">#REF!</definedName>
    <definedName name="Pristine_Month" localSheetId="0">'[3]D-I'!$K$3:$K$5</definedName>
    <definedName name="Pristine_Month">'[3]D-I'!$K$3:$K$5</definedName>
    <definedName name="Pristine_product" localSheetId="0">'[4]D-I'!$I$3:$I$6</definedName>
    <definedName name="Pristine_product">'[4]D-I'!$I$3:$I$6</definedName>
    <definedName name="pristine_region" localSheetId="0">'[4]D-I'!$G$3:$G$7</definedName>
    <definedName name="pristine_region">'[4]D-I'!$G$3:$G$7</definedName>
    <definedName name="product">#REF!</definedName>
    <definedName name="Prov">#REF!</definedName>
    <definedName name="RAROC">#REF!</definedName>
    <definedName name="Rating">#REF!</definedName>
    <definedName name="region">#REF!</definedName>
    <definedName name="RR">#REF!</definedName>
    <definedName name="RW">#REF!</definedName>
    <definedName name="ss">#REF!</definedName>
    <definedName name="Tax" localSheetId="0">[1]VLOOKUP!$I$70:$M$77</definedName>
    <definedName name="Tax">[1]VLOOKUP!$I$70:$M$77</definedName>
    <definedName name="Tenor">#REF!</definedName>
    <definedName name="test" localSheetId="0">'[5]Scroll Bars and Spinners'!#REF!</definedName>
    <definedName name="test">'[5]Scroll Bars and Spinners'!#REF!</definedName>
    <definedName name="TL">#REF!</definedName>
    <definedName name="Total_Costs" localSheetId="0">'[6]Break Even (Solver)'!$B$10:$C$10</definedName>
    <definedName name="Total_Costs">'[6]Break Even (Solver)'!$B$10:$C$10</definedName>
    <definedName name="Total_Revenue">#REF!</definedName>
    <definedName name="valuevx">42.314159</definedName>
    <definedName name="WC">#REF!</definedName>
    <definedName name="WCFB">#REF!</definedName>
  </definedNames>
  <calcPr calcId="144525"/>
</workbook>
</file>

<file path=xl/calcChain.xml><?xml version="1.0" encoding="utf-8"?>
<calcChain xmlns="http://schemas.openxmlformats.org/spreadsheetml/2006/main">
  <c r="F107" i="3" l="1"/>
  <c r="F106" i="3"/>
  <c r="E93" i="3"/>
  <c r="E95" i="3" s="1"/>
  <c r="C21" i="2"/>
  <c r="H57" i="3" s="1"/>
  <c r="C22" i="2"/>
  <c r="I57" i="3" s="1"/>
  <c r="C20" i="2"/>
  <c r="G57" i="3" s="1"/>
  <c r="F36" i="3"/>
  <c r="B21" i="3"/>
  <c r="C5" i="2"/>
  <c r="G55" i="3" s="1"/>
  <c r="G65" i="3" s="1"/>
  <c r="C6" i="2"/>
  <c r="L55" i="3" s="1"/>
  <c r="C7" i="2"/>
  <c r="I56" i="3" s="1"/>
  <c r="C8" i="2"/>
  <c r="C9" i="2"/>
  <c r="C10" i="2"/>
  <c r="F35" i="3" s="1"/>
  <c r="C12" i="2"/>
  <c r="C13" i="2"/>
  <c r="L59" i="3" s="1"/>
  <c r="C14" i="2"/>
  <c r="F26" i="3" s="1"/>
  <c r="C15" i="2"/>
  <c r="F25" i="3" s="1"/>
  <c r="C16" i="2"/>
  <c r="C17" i="2"/>
  <c r="G73" i="3" s="1"/>
  <c r="C18" i="2"/>
  <c r="G14" i="3" s="1"/>
  <c r="C19" i="2"/>
  <c r="F82" i="3" s="1"/>
  <c r="C4" i="2"/>
  <c r="G9" i="3" s="1"/>
  <c r="F34" i="3" l="1"/>
  <c r="F83" i="3"/>
  <c r="F109" i="3"/>
  <c r="G95" i="3"/>
  <c r="J97" i="3" s="1"/>
  <c r="J99" i="3" s="1"/>
  <c r="G13" i="3"/>
  <c r="H56" i="3"/>
  <c r="F39" i="3"/>
  <c r="G10" i="3"/>
  <c r="G22" i="3" s="1"/>
  <c r="G25" i="3" s="1"/>
  <c r="G56" i="3"/>
  <c r="G58" i="3" s="1"/>
  <c r="G59" i="3" s="1"/>
  <c r="G68" i="3" s="1"/>
  <c r="G74" i="3"/>
  <c r="G75" i="3" s="1"/>
  <c r="F38" i="3"/>
  <c r="H55" i="3"/>
  <c r="G15" i="3"/>
  <c r="J111" i="3" l="1"/>
  <c r="G11" i="3"/>
  <c r="G16" i="3" s="1"/>
  <c r="G17" i="3" s="1"/>
  <c r="G21" i="3" s="1"/>
  <c r="G23" i="3" s="1"/>
  <c r="G26" i="3" s="1"/>
  <c r="G27" i="3" s="1"/>
  <c r="G79" i="3" s="1"/>
  <c r="F44" i="3"/>
  <c r="F46" i="3" s="1"/>
  <c r="I66" i="3" s="1"/>
  <c r="I55" i="3"/>
  <c r="H65" i="3"/>
  <c r="H58" i="3"/>
  <c r="H59" i="3" s="1"/>
  <c r="H68" i="3" s="1"/>
  <c r="H66" i="3" l="1"/>
  <c r="H67" i="3" s="1"/>
  <c r="H69" i="3" s="1"/>
  <c r="G66" i="3"/>
  <c r="G67" i="3" s="1"/>
  <c r="G69" i="3" s="1"/>
  <c r="F49" i="3"/>
  <c r="G77" i="3" s="1"/>
  <c r="G78" i="3" s="1"/>
  <c r="G80" i="3" s="1"/>
  <c r="I58" i="3"/>
  <c r="I59" i="3" s="1"/>
  <c r="I68" i="3" s="1"/>
  <c r="I65" i="3"/>
  <c r="I67" i="3" s="1"/>
  <c r="I69" i="3" l="1"/>
  <c r="I85" i="3" s="1"/>
</calcChain>
</file>

<file path=xl/sharedStrings.xml><?xml version="1.0" encoding="utf-8"?>
<sst xmlns="http://schemas.openxmlformats.org/spreadsheetml/2006/main" count="204" uniqueCount="142">
  <si>
    <t>Question</t>
  </si>
  <si>
    <t>A</t>
  </si>
  <si>
    <t>B</t>
  </si>
  <si>
    <t>C</t>
  </si>
  <si>
    <t>Ans 1:</t>
  </si>
  <si>
    <t>Correct Option</t>
  </si>
  <si>
    <t>Ans 2:</t>
  </si>
  <si>
    <t>Ans 3:</t>
  </si>
  <si>
    <t>=</t>
  </si>
  <si>
    <t>Ans 4:</t>
  </si>
  <si>
    <t>Ans 5:</t>
  </si>
  <si>
    <t>Ans 6:</t>
  </si>
  <si>
    <t>A.</t>
  </si>
  <si>
    <t>B.</t>
  </si>
  <si>
    <t>C.</t>
  </si>
  <si>
    <r>
      <t>B.</t>
    </r>
    <r>
      <rPr>
        <sz val="7"/>
        <color theme="1"/>
        <rFont val="Times New Roman"/>
        <family val="1"/>
      </rPr>
      <t> </t>
    </r>
  </si>
  <si>
    <t>Growth rate</t>
  </si>
  <si>
    <t>Year</t>
  </si>
  <si>
    <t>Statement 1</t>
  </si>
  <si>
    <t>Statement 2</t>
  </si>
  <si>
    <t>Both statement 1 and 2</t>
  </si>
  <si>
    <t>Exhibit 1:</t>
  </si>
  <si>
    <t>Purchase Price ($)</t>
  </si>
  <si>
    <t>Net Operating Income in year 1 ($)</t>
  </si>
  <si>
    <t>Net Operating Income growth rate</t>
  </si>
  <si>
    <t>Tax Depreciation per year ($)</t>
  </si>
  <si>
    <t>Annual Debt Service ($)</t>
  </si>
  <si>
    <t>Initial Equity Requirement</t>
  </si>
  <si>
    <t>Marginal Tax Rate</t>
  </si>
  <si>
    <t>Capital Gains Tax Rate</t>
  </si>
  <si>
    <t>Recaptured Depreciation Tax Rate</t>
  </si>
  <si>
    <t>Cost of sale at end of year 3 ($)</t>
  </si>
  <si>
    <t>Market Value at end of year 3 ($)</t>
  </si>
  <si>
    <t>Risk-adjusted after-tax required return</t>
  </si>
  <si>
    <t>Leverage</t>
  </si>
  <si>
    <t>Gloria Apartments</t>
  </si>
  <si>
    <t>Investment Horizon (yrs)</t>
  </si>
  <si>
    <t>Q1. Based on the tax and liquidity requirements of Mr. Cullin, real estate which best suits the needs is:</t>
  </si>
  <si>
    <t>Raw Land</t>
  </si>
  <si>
    <t>Shopping Centre</t>
  </si>
  <si>
    <t>Warehouse</t>
  </si>
  <si>
    <t>Q2. Based on the data given in Exhibit 1, tax on recaptured depreciation is closest to:</t>
  </si>
  <si>
    <t>Q3. Using NPV method for property valuation, value of Gloria Apartments is closest to:</t>
  </si>
  <si>
    <t>Q4. Based on the data given, the market capitalization rate for Dynamo Tower, using band-of-investment method is closest to:</t>
  </si>
  <si>
    <t>Q5. Using Direct Income Capitalization approach, the estimated value of Dynamo Tower is closest to:</t>
  </si>
  <si>
    <t>Q6. Out of the two statements made by George, he was correct with respect to:</t>
  </si>
  <si>
    <t>Interest Rate</t>
  </si>
  <si>
    <t>Compounding Frequency</t>
  </si>
  <si>
    <t>Monthly</t>
  </si>
  <si>
    <t>Term of Mortgage (yrs)</t>
  </si>
  <si>
    <t>Less: Accumulated Depreciation ($) for three years</t>
  </si>
  <si>
    <t>Adjusted book value ($)</t>
  </si>
  <si>
    <t>Selling price after 3 years ($)</t>
  </si>
  <si>
    <t>Net Selling Price  ($)</t>
  </si>
  <si>
    <t>Less: Adjusted book value ($)</t>
  </si>
  <si>
    <t>Less: Cost of sale at end of year 3 ($)</t>
  </si>
  <si>
    <t>Now, net selling price is greater than the adjusted book value. In this case, recaptured depreciation is equal to accumulated depreciation i.e. $60,000</t>
  </si>
  <si>
    <t>Realized gain on property sale ($)</t>
  </si>
  <si>
    <t>Less: Recaptured Depreciation  ($)</t>
  </si>
  <si>
    <t>Long-term capital gain on property sale ($)</t>
  </si>
  <si>
    <t>@</t>
  </si>
  <si>
    <t>Tax on recaptured depreciation ($)</t>
  </si>
  <si>
    <t>Tax on long-term capital gain ($)</t>
  </si>
  <si>
    <t>Total tax due on property sale ($)</t>
  </si>
  <si>
    <t>$12600</t>
  </si>
  <si>
    <t>$69680</t>
  </si>
  <si>
    <t>Computation of income tax payable for Gloria Apartments</t>
  </si>
  <si>
    <t>Growth Rate</t>
  </si>
  <si>
    <t>Less: Depreciation</t>
  </si>
  <si>
    <t>Less: Interest</t>
  </si>
  <si>
    <t>Taxable Income</t>
  </si>
  <si>
    <t>Net operating income</t>
  </si>
  <si>
    <t>($)</t>
  </si>
  <si>
    <t>Income Tax Payable</t>
  </si>
  <si>
    <t>Amount of mortgage ($)</t>
  </si>
  <si>
    <t>Interest Rate (p.a.)</t>
  </si>
  <si>
    <t>Compounding Frequency (monthly)</t>
  </si>
  <si>
    <t>Effective monthly interest rate</t>
  </si>
  <si>
    <t>Term of mortgage (months)</t>
  </si>
  <si>
    <t>Using PMT function, monthly payments can be given as:</t>
  </si>
  <si>
    <t>Monthly Installment ($)</t>
  </si>
  <si>
    <t>Interest Expense for year 3 ($)</t>
  </si>
  <si>
    <t>Interest Expense for year 2 ($)</t>
  </si>
  <si>
    <t>Interest Expense for year 1 ($)</t>
  </si>
  <si>
    <t>Less: Annual debt service</t>
  </si>
  <si>
    <t>Pretax cash flow</t>
  </si>
  <si>
    <t>Less: Taxes Payable</t>
  </si>
  <si>
    <t>CFAT</t>
  </si>
  <si>
    <t>Computation of cash flow after tax for Gloria Apartments</t>
  </si>
  <si>
    <t>Computation of equity reversion after taxes (ERAT)</t>
  </si>
  <si>
    <t>Selling Price after 3 years ($)</t>
  </si>
  <si>
    <t>Less: Cost of selling at end of year 3 ($)</t>
  </si>
  <si>
    <t>Net Selling Price ($)</t>
  </si>
  <si>
    <t>Less: Outstanding Mortgage balance ($)</t>
  </si>
  <si>
    <t>Before-tax sales proceeds ($)</t>
  </si>
  <si>
    <t>Less: Taxes due to property sale</t>
  </si>
  <si>
    <t>Equity Reversion after taxes</t>
  </si>
  <si>
    <t>Using FV function, outstanding mortgage at the end of year 3 can be given as:</t>
  </si>
  <si>
    <t>Outstanding Mortgage Amount ($)</t>
  </si>
  <si>
    <t xml:space="preserve">Risk-adjusted after tax required return </t>
  </si>
  <si>
    <t>Initial equity investment ($)</t>
  </si>
  <si>
    <t>NPV</t>
  </si>
  <si>
    <r>
      <t>CFAT</t>
    </r>
    <r>
      <rPr>
        <vertAlign val="subscript"/>
        <sz val="11"/>
        <color theme="1"/>
        <rFont val="Calibri"/>
        <family val="2"/>
        <scheme val="minor"/>
      </rPr>
      <t>1</t>
    </r>
    <r>
      <rPr>
        <sz val="11"/>
        <color theme="1"/>
        <rFont val="Calibri"/>
        <family val="2"/>
        <scheme val="minor"/>
      </rPr>
      <t>/(1+r) + CFAT</t>
    </r>
    <r>
      <rPr>
        <vertAlign val="subscript"/>
        <sz val="11"/>
        <color theme="1"/>
        <rFont val="Calibri"/>
        <family val="2"/>
        <scheme val="minor"/>
      </rPr>
      <t>2</t>
    </r>
    <r>
      <rPr>
        <sz val="11"/>
        <color theme="1"/>
        <rFont val="Calibri"/>
        <family val="2"/>
        <scheme val="minor"/>
      </rPr>
      <t>/(1+r)</t>
    </r>
    <r>
      <rPr>
        <vertAlign val="superscript"/>
        <sz val="11"/>
        <color theme="1"/>
        <rFont val="Calibri"/>
        <family val="2"/>
        <scheme val="minor"/>
      </rPr>
      <t>2</t>
    </r>
    <r>
      <rPr>
        <sz val="11"/>
        <color theme="1"/>
        <rFont val="Calibri"/>
        <family val="2"/>
        <scheme val="minor"/>
      </rPr>
      <t xml:space="preserve"> + CFAT</t>
    </r>
    <r>
      <rPr>
        <vertAlign val="subscript"/>
        <sz val="11"/>
        <color theme="1"/>
        <rFont val="Calibri"/>
        <family val="2"/>
        <scheme val="minor"/>
      </rPr>
      <t>3</t>
    </r>
    <r>
      <rPr>
        <sz val="11"/>
        <color theme="1"/>
        <rFont val="Calibri"/>
        <family val="2"/>
        <scheme val="minor"/>
      </rPr>
      <t>/(1+r)</t>
    </r>
    <r>
      <rPr>
        <vertAlign val="superscript"/>
        <sz val="11"/>
        <color theme="1"/>
        <rFont val="Calibri"/>
        <family val="2"/>
        <scheme val="minor"/>
      </rPr>
      <t>3</t>
    </r>
    <r>
      <rPr>
        <sz val="11"/>
        <color theme="1"/>
        <rFont val="Calibri"/>
        <family val="2"/>
        <scheme val="minor"/>
      </rPr>
      <t xml:space="preserve"> + ERAT/(1+r)</t>
    </r>
    <r>
      <rPr>
        <vertAlign val="superscript"/>
        <sz val="11"/>
        <color theme="1"/>
        <rFont val="Calibri"/>
        <family val="2"/>
        <scheme val="minor"/>
      </rPr>
      <t>3</t>
    </r>
    <r>
      <rPr>
        <sz val="11"/>
        <color theme="1"/>
        <rFont val="Calibri"/>
        <family val="2"/>
        <scheme val="minor"/>
      </rPr>
      <t xml:space="preserve"> - EI</t>
    </r>
  </si>
  <si>
    <t>$159510</t>
  </si>
  <si>
    <t>$214317</t>
  </si>
  <si>
    <t>$170613</t>
  </si>
  <si>
    <t>$15600</t>
  </si>
  <si>
    <t>Dynamo Tower</t>
  </si>
  <si>
    <t>Mortgage weight</t>
  </si>
  <si>
    <t>Equity weight</t>
  </si>
  <si>
    <t>Equity cost</t>
  </si>
  <si>
    <t>Annual interest rate</t>
  </si>
  <si>
    <t>Monthly compounding frequency</t>
  </si>
  <si>
    <t>Term of mortgage (yrs)</t>
  </si>
  <si>
    <t>Net operating income of current year ($)</t>
  </si>
  <si>
    <t>Using PMT function, sinking fund factor as be given as:</t>
  </si>
  <si>
    <t>Sinking fund factor</t>
  </si>
  <si>
    <t>Annual sinking fund factor</t>
  </si>
  <si>
    <t>Mortgage cost</t>
  </si>
  <si>
    <t>Market Capitalization Rate</t>
  </si>
  <si>
    <t>Net operating income for current year</t>
  </si>
  <si>
    <t>Net operating income for year 1</t>
  </si>
  <si>
    <t>Net operating income for year 1 / Market capitalization rate</t>
  </si>
  <si>
    <t>Market Value ($)</t>
  </si>
  <si>
    <t>$2091202</t>
  </si>
  <si>
    <t>$1991621</t>
  </si>
  <si>
    <t>$2410714</t>
  </si>
  <si>
    <t>Xcel CFA® Open Workbook Series</t>
  </si>
  <si>
    <t xml:space="preserve">Master CFA Concepts Using MS Excel </t>
  </si>
  <si>
    <t>Contact Us:</t>
  </si>
  <si>
    <t>help@edupristine.com</t>
  </si>
  <si>
    <t>© Pristine</t>
  </si>
  <si>
    <t xml:space="preserve">CFA Institute, CFA®, and Chartered Financial Analyst® are trademarks owned by CFA Institute. </t>
  </si>
  <si>
    <t>CFA Institute does not endorse, promote, or warrant the accuracy or quality of the products or services offered by Pristine.</t>
  </si>
  <si>
    <t>Alternative Investments</t>
  </si>
  <si>
    <t>Reading 44, 45</t>
  </si>
  <si>
    <t>Private Real Estate Investment</t>
  </si>
  <si>
    <t xml:space="preserve">   Annual interest rate + annual sinking fund factor</t>
  </si>
  <si>
    <t xml:space="preserve">  (Mortgage weight * Mortgage cost) + (Equity weight * Equity cost)</t>
  </si>
  <si>
    <r>
      <t>Visit</t>
    </r>
    <r>
      <rPr>
        <sz val="11"/>
        <color rgb="FF4F81BD"/>
        <rFont val="Calibri"/>
        <family val="2"/>
      </rPr>
      <t xml:space="preserve"> </t>
    </r>
    <r>
      <rPr>
        <b/>
        <sz val="11"/>
        <color rgb="FF4F81BD"/>
        <rFont val="Calibri"/>
        <family val="2"/>
      </rPr>
      <t>www.edupristine.com</t>
    </r>
    <r>
      <rPr>
        <sz val="11"/>
        <rFont val="Calibri"/>
        <family val="2"/>
      </rPr>
      <t xml:space="preserve"> to download more spreadsheets from our </t>
    </r>
    <r>
      <rPr>
        <b/>
        <sz val="11"/>
        <rFont val="Calibri"/>
        <family val="2"/>
      </rPr>
      <t xml:space="preserve">Xcel in CFA – Workbook Series </t>
    </r>
  </si>
  <si>
    <t>Options</t>
  </si>
  <si>
    <t>Learn the following in this sheet:
• Recaptured Depreciation
• Methods of Valuing Real Estate
• Finding Capitalization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</si>
</sst>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quot;₹&quot;\ #,##0.00;[Red]&quot;₹&quot;\ \-#,##0.00"/>
    <numFmt numFmtId="165" formatCode="#,##0;\(#,##0\);\-;@"/>
    <numFmt numFmtId="166" formatCode="#,##0.00;\(#,##0.00\);\-;@"/>
    <numFmt numFmtId="167" formatCode="0.0%"/>
    <numFmt numFmtId="168" formatCode="0.0"/>
    <numFmt numFmtId="169" formatCode="0.0000"/>
    <numFmt numFmtId="170" formatCode="[$-14009]d/m/yy;@"/>
    <numFmt numFmtId="171" formatCode="_([$€-2]* #,##0.00_);_([$€-2]* \(#,##0.00\);_([$€-2]* &quot;-&quot;??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7"/>
      <color theme="1"/>
      <name val="Times New Roman"/>
      <family val="1"/>
    </font>
    <font>
      <vertAlign val="subscript"/>
      <sz val="11"/>
      <color theme="1"/>
      <name val="Calibri"/>
      <family val="2"/>
      <scheme val="minor"/>
    </font>
    <font>
      <vertAlign val="superscript"/>
      <sz val="11"/>
      <color theme="1"/>
      <name val="Calibri"/>
      <family val="2"/>
      <scheme val="minor"/>
    </font>
    <font>
      <sz val="8"/>
      <color theme="1"/>
      <name val="Calibri"/>
      <family val="2"/>
      <scheme val="minor"/>
    </font>
    <font>
      <sz val="10"/>
      <name val="Arial"/>
      <family val="2"/>
    </font>
    <font>
      <sz val="10"/>
      <name val="Calibri"/>
      <family val="2"/>
      <scheme val="minor"/>
    </font>
    <font>
      <b/>
      <sz val="18"/>
      <color rgb="FF4F81BD"/>
      <name val="Calibri"/>
      <family val="2"/>
      <scheme val="minor"/>
    </font>
    <font>
      <sz val="11"/>
      <color rgb="FF4F81BD"/>
      <name val="Calibri"/>
      <family val="2"/>
      <scheme val="minor"/>
    </font>
    <font>
      <sz val="14"/>
      <color rgb="FF4F81BD"/>
      <name val="Calibri"/>
      <family val="2"/>
      <scheme val="minor"/>
    </font>
    <font>
      <sz val="11"/>
      <name val="Calibri"/>
      <family val="2"/>
      <scheme val="minor"/>
    </font>
    <font>
      <b/>
      <sz val="11"/>
      <name val="Calibri"/>
      <family val="2"/>
      <scheme val="minor"/>
    </font>
    <font>
      <sz val="11"/>
      <name val="Calibri"/>
      <family val="2"/>
    </font>
    <font>
      <sz val="11"/>
      <color rgb="FF4F81BD"/>
      <name val="Calibri"/>
      <family val="2"/>
    </font>
    <font>
      <b/>
      <sz val="11"/>
      <color rgb="FF4F81BD"/>
      <name val="Calibri"/>
      <family val="2"/>
    </font>
    <font>
      <b/>
      <sz val="11"/>
      <name val="Calibri"/>
      <family val="2"/>
    </font>
    <font>
      <b/>
      <i/>
      <sz val="11"/>
      <color rgb="FF7F7F7F"/>
      <name val="Calibri"/>
      <family val="2"/>
      <scheme val="minor"/>
    </font>
    <font>
      <u/>
      <sz val="10"/>
      <color indexed="12"/>
      <name val="Arial"/>
      <family val="2"/>
    </font>
    <font>
      <b/>
      <sz val="10"/>
      <color rgb="FF7F7F7F"/>
      <name val="Calibri"/>
      <family val="2"/>
      <scheme val="minor"/>
    </font>
    <font>
      <sz val="11"/>
      <color theme="0"/>
      <name val="Calibri"/>
      <family val="2"/>
      <scheme val="minor"/>
    </font>
    <font>
      <u/>
      <sz val="10"/>
      <color rgb="FF0000FF"/>
      <name val="Arial"/>
      <family val="2"/>
    </font>
    <font>
      <b/>
      <sz val="10"/>
      <name val="Verdana"/>
      <family val="2"/>
    </font>
    <font>
      <sz val="10"/>
      <name val="Verdana"/>
      <family val="2"/>
    </font>
    <font>
      <sz val="10"/>
      <color indexed="8"/>
      <name val="Verdana"/>
      <family val="2"/>
    </font>
    <font>
      <sz val="11"/>
      <color indexed="8"/>
      <name val="Calibri"/>
      <family val="2"/>
    </font>
    <font>
      <sz val="8"/>
      <name val="Verdana"/>
      <family val="2"/>
    </font>
    <font>
      <sz val="8"/>
      <color indexed="53"/>
      <name val="Verdana"/>
      <family val="2"/>
    </font>
    <font>
      <sz val="8"/>
      <name val="Comic Sans MS"/>
      <family val="4"/>
    </font>
    <font>
      <b/>
      <sz val="8"/>
      <name val="Comic Sans MS"/>
      <family val="4"/>
    </font>
    <font>
      <sz val="10"/>
      <color indexed="55"/>
      <name val="Arial"/>
      <family val="2"/>
    </font>
    <font>
      <b/>
      <sz val="10"/>
      <color indexed="9"/>
      <name val="Verdana"/>
      <family val="2"/>
    </font>
    <font>
      <sz val="10"/>
      <name val="Tahoma"/>
      <family val="2"/>
    </font>
    <font>
      <b/>
      <sz val="9"/>
      <color indexed="23"/>
      <name val="Verdana"/>
      <family val="2"/>
    </font>
    <font>
      <sz val="9"/>
      <color indexed="23"/>
      <name val="Verdana"/>
      <family val="2"/>
    </font>
    <font>
      <sz val="14"/>
      <color indexed="23"/>
      <name val="Verdana"/>
      <family val="2"/>
    </font>
    <font>
      <b/>
      <sz val="10"/>
      <color indexed="23"/>
      <name val="Verdana"/>
      <family val="2"/>
    </font>
    <font>
      <b/>
      <sz val="10"/>
      <name val="Comic Sans MS"/>
      <family val="4"/>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4C81BD"/>
        <bgColor indexed="64"/>
      </patternFill>
    </fill>
    <fill>
      <patternFill patternType="solid">
        <fgColor indexed="53"/>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indexed="43"/>
      </patternFill>
    </fill>
    <fill>
      <patternFill patternType="solid">
        <fgColor indexed="8"/>
        <bgColor indexed="64"/>
      </patternFill>
    </fill>
    <fill>
      <patternFill patternType="solid">
        <fgColor indexed="48"/>
        <bgColor indexed="64"/>
      </patternFill>
    </fill>
    <fill>
      <patternFill patternType="solid">
        <fgColor theme="0" tint="-0.249977111117893"/>
        <bgColor indexed="64"/>
      </patternFill>
    </fill>
    <fill>
      <patternFill patternType="solid">
        <fgColor theme="4"/>
        <bgColor indexed="64"/>
      </patternFill>
    </fill>
    <fill>
      <patternFill patternType="solid">
        <fgColor rgb="FFBFBFBF"/>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9"/>
      </left>
      <right style="thin">
        <color indexed="23"/>
      </right>
      <top style="thin">
        <color indexed="9"/>
      </top>
      <bottom style="thin">
        <color indexed="23"/>
      </bottom>
      <diagonal/>
    </border>
    <border>
      <left style="thin">
        <color indexed="23"/>
      </left>
      <right/>
      <top/>
      <bottom/>
      <diagonal/>
    </border>
    <border>
      <left/>
      <right/>
      <top style="thin">
        <color indexed="2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style="thin">
        <color theme="0"/>
      </right>
      <top style="thin">
        <color theme="0"/>
      </top>
      <bottom style="thin">
        <color theme="0"/>
      </bottom>
      <diagonal/>
    </border>
    <border>
      <left style="thin">
        <color theme="0" tint="-0.499984740745262"/>
      </left>
      <right/>
      <top style="thin">
        <color theme="0"/>
      </top>
      <bottom style="thin">
        <color theme="0" tint="-0.499984740745262"/>
      </bottom>
      <diagonal/>
    </border>
    <border>
      <left/>
      <right style="thin">
        <color theme="0" tint="-0.499984740745262"/>
      </right>
      <top style="thin">
        <color theme="0"/>
      </top>
      <bottom style="thin">
        <color theme="0" tint="-0.499984740745262"/>
      </bottom>
      <diagonal/>
    </border>
    <border>
      <left style="thin">
        <color theme="0" tint="-0.499984740745262"/>
      </left>
      <right/>
      <top style="thin">
        <color theme="0"/>
      </top>
      <bottom/>
      <diagonal/>
    </border>
    <border>
      <left/>
      <right style="thin">
        <color theme="0" tint="-0.499984740745262"/>
      </right>
      <top style="thin">
        <color theme="0"/>
      </top>
      <bottom/>
      <diagonal/>
    </border>
    <border>
      <left/>
      <right/>
      <top style="thin">
        <color theme="0"/>
      </top>
      <bottom style="thin">
        <color theme="0" tint="-0.499984740745262"/>
      </bottom>
      <diagonal/>
    </border>
    <border>
      <left style="thin">
        <color theme="0" tint="-0.499984740745262"/>
      </left>
      <right style="thin">
        <color theme="0" tint="-0.499984740745262"/>
      </right>
      <top style="thin">
        <color theme="0" tint="-0.499984740745262"/>
      </top>
      <bottom style="thin">
        <color theme="0"/>
      </bottom>
      <diagonal/>
    </border>
    <border>
      <left style="thin">
        <color theme="0" tint="-0.499984740745262"/>
      </left>
      <right/>
      <top style="thin">
        <color theme="0" tint="-0.499984740745262"/>
      </top>
      <bottom style="thin">
        <color theme="0"/>
      </bottom>
      <diagonal/>
    </border>
    <border>
      <left/>
      <right style="thin">
        <color theme="0" tint="-0.499984740745262"/>
      </right>
      <top style="thin">
        <color theme="0" tint="-0.499984740745262"/>
      </top>
      <bottom style="thin">
        <color theme="0"/>
      </bottom>
      <diagonal/>
    </border>
    <border>
      <left style="thin">
        <color theme="0"/>
      </left>
      <right style="thin">
        <color theme="0"/>
      </right>
      <top style="thin">
        <color theme="0" tint="-0.499984740745262"/>
      </top>
      <bottom style="thin">
        <color theme="0" tint="-0.499984740745262"/>
      </bottom>
      <diagonal/>
    </border>
  </borders>
  <cellStyleXfs count="43">
    <xf numFmtId="0" fontId="0" fillId="0" borderId="0"/>
    <xf numFmtId="9" fontId="1" fillId="0" borderId="0" applyFont="0" applyFill="0" applyBorder="0" applyAlignment="0" applyProtection="0"/>
    <xf numFmtId="0" fontId="9" fillId="0" borderId="0"/>
    <xf numFmtId="0" fontId="21" fillId="0" borderId="0" applyNumberFormat="0" applyFill="0" applyBorder="0" applyAlignment="0" applyProtection="0">
      <alignment vertical="top"/>
      <protection locked="0"/>
    </xf>
    <xf numFmtId="0" fontId="25" fillId="5" borderId="0">
      <alignment horizontal="center"/>
    </xf>
    <xf numFmtId="4" fontId="26" fillId="6" borderId="0" applyBorder="0" applyAlignment="0" applyProtection="0"/>
    <xf numFmtId="4" fontId="27" fillId="7" borderId="0" applyBorder="0" applyAlignment="0" applyProtection="0"/>
    <xf numFmtId="0"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67" fontId="28" fillId="0" borderId="0" applyFont="0" applyFill="0" applyBorder="0" applyAlignment="0" applyProtection="0"/>
    <xf numFmtId="0" fontId="29" fillId="0" borderId="0" applyNumberFormat="0">
      <alignment vertical="top" wrapText="1"/>
    </xf>
    <xf numFmtId="0" fontId="29" fillId="0" borderId="0" applyNumberFormat="0">
      <alignment vertical="top"/>
    </xf>
    <xf numFmtId="0" fontId="30" fillId="0" borderId="0" applyNumberFormat="0">
      <alignment vertical="top" wrapText="1"/>
    </xf>
    <xf numFmtId="0" fontId="31" fillId="0" borderId="0" applyNumberFormat="0">
      <alignment vertical="top" wrapText="1"/>
    </xf>
    <xf numFmtId="0" fontId="32" fillId="0" borderId="0" applyNumberFormat="0">
      <alignment vertical="top" wrapText="1"/>
    </xf>
    <xf numFmtId="4" fontId="25" fillId="8" borderId="0" applyBorder="0" applyProtection="0"/>
    <xf numFmtId="44" fontId="28" fillId="0" borderId="0" applyFont="0" applyFill="0" applyBorder="0" applyAlignment="0" applyProtection="0"/>
    <xf numFmtId="44" fontId="28"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3" fontId="26" fillId="9" borderId="0" applyNumberFormat="0" applyBorder="0" applyAlignment="0" applyProtection="0"/>
    <xf numFmtId="171" fontId="9" fillId="0" borderId="0" applyFont="0" applyFill="0" applyBorder="0" applyAlignment="0" applyProtection="0"/>
    <xf numFmtId="0" fontId="33" fillId="0" borderId="0" applyNumberFormat="0" applyFill="0" applyBorder="0" applyAlignment="0" applyProtection="0"/>
    <xf numFmtId="0" fontId="34" fillId="10" borderId="0" applyNumberFormat="0" applyProtection="0">
      <alignment horizontal="right"/>
    </xf>
    <xf numFmtId="0" fontId="35" fillId="0" borderId="0"/>
    <xf numFmtId="0" fontId="9" fillId="0" borderId="0"/>
    <xf numFmtId="0" fontId="9" fillId="0" borderId="0"/>
    <xf numFmtId="0" fontId="1" fillId="0" borderId="0"/>
    <xf numFmtId="0" fontId="26" fillId="0" borderId="0"/>
    <xf numFmtId="0" fontId="9" fillId="0" borderId="0"/>
    <xf numFmtId="9" fontId="9" fillId="0" borderId="0" applyFont="0" applyFill="0" applyBorder="0" applyAlignment="0" applyProtection="0"/>
    <xf numFmtId="9" fontId="28" fillId="0" borderId="0" applyFont="0" applyFill="0" applyBorder="0" applyAlignment="0" applyProtection="0"/>
    <xf numFmtId="0" fontId="36" fillId="0" borderId="6">
      <alignment horizontal="right"/>
    </xf>
    <xf numFmtId="0" fontId="36" fillId="8" borderId="6">
      <alignment horizontal="right"/>
    </xf>
    <xf numFmtId="0" fontId="37" fillId="0" borderId="7"/>
    <xf numFmtId="4" fontId="34" fillId="11" borderId="0" applyBorder="0" applyProtection="0"/>
    <xf numFmtId="0" fontId="38" fillId="0" borderId="8"/>
    <xf numFmtId="0" fontId="39" fillId="0" borderId="0" applyNumberFormat="0" applyAlignment="0" applyProtection="0"/>
    <xf numFmtId="0" fontId="39" fillId="0" borderId="7"/>
    <xf numFmtId="0" fontId="40" fillId="0" borderId="0" applyNumberFormat="0" applyFill="0" applyBorder="0" applyProtection="0">
      <alignment horizontal="left"/>
    </xf>
  </cellStyleXfs>
  <cellXfs count="174">
    <xf numFmtId="0" fontId="0" fillId="0" borderId="0" xfId="0"/>
    <xf numFmtId="0" fontId="4" fillId="2" borderId="0" xfId="0" applyFont="1" applyFill="1"/>
    <xf numFmtId="0" fontId="0" fillId="2" borderId="0" xfId="0" applyFill="1"/>
    <xf numFmtId="165" fontId="0" fillId="2" borderId="0" xfId="0" applyNumberFormat="1" applyFill="1"/>
    <xf numFmtId="165" fontId="2" fillId="2" borderId="0" xfId="0" applyNumberFormat="1" applyFont="1" applyFill="1" applyBorder="1" applyAlignment="1" applyProtection="1">
      <alignment horizontal="centerContinuous"/>
      <protection locked="0"/>
    </xf>
    <xf numFmtId="165" fontId="3" fillId="2" borderId="0" xfId="0" applyNumberFormat="1" applyFont="1" applyFill="1" applyBorder="1" applyAlignment="1" applyProtection="1">
      <alignment horizontal="center"/>
      <protection locked="0"/>
    </xf>
    <xf numFmtId="0" fontId="0" fillId="2" borderId="0" xfId="0" applyFill="1" applyBorder="1"/>
    <xf numFmtId="165" fontId="0" fillId="2" borderId="0" xfId="0" applyNumberFormat="1" applyFill="1" applyBorder="1" applyAlignment="1" applyProtection="1">
      <alignment horizontal="centerContinuous"/>
      <protection locked="0"/>
    </xf>
    <xf numFmtId="166" fontId="0" fillId="2" borderId="0" xfId="0" applyNumberFormat="1" applyFill="1" applyBorder="1" applyAlignment="1" applyProtection="1">
      <alignment horizontal="center"/>
      <protection locked="0"/>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left" vertical="center" indent="5"/>
    </xf>
    <xf numFmtId="0" fontId="3" fillId="2" borderId="0" xfId="0" applyFont="1" applyFill="1"/>
    <xf numFmtId="0" fontId="0" fillId="2" borderId="0" xfId="0" applyFill="1" applyAlignment="1">
      <alignment horizontal="center"/>
    </xf>
    <xf numFmtId="2" fontId="0" fillId="2" borderId="0" xfId="0" applyNumberFormat="1" applyFill="1"/>
    <xf numFmtId="9" fontId="0" fillId="2" borderId="0" xfId="1" applyFont="1" applyFill="1"/>
    <xf numFmtId="2" fontId="0" fillId="2" borderId="0" xfId="0" applyNumberFormat="1" applyFill="1" applyAlignment="1">
      <alignment horizontal="center"/>
    </xf>
    <xf numFmtId="167" fontId="0" fillId="2" borderId="0" xfId="1" applyNumberFormat="1" applyFont="1" applyFill="1"/>
    <xf numFmtId="0" fontId="0" fillId="0" borderId="0" xfId="0" applyAlignment="1">
      <alignment horizontal="center" vertical="center"/>
    </xf>
    <xf numFmtId="9" fontId="0" fillId="2" borderId="0" xfId="0" applyNumberFormat="1" applyFill="1"/>
    <xf numFmtId="168" fontId="0" fillId="2" borderId="0" xfId="1" applyNumberFormat="1" applyFont="1" applyFill="1"/>
    <xf numFmtId="0" fontId="0" fillId="2" borderId="0" xfId="0" applyFill="1" applyBorder="1" applyAlignment="1">
      <alignment horizontal="center"/>
    </xf>
    <xf numFmtId="9" fontId="0" fillId="2" borderId="0" xfId="0" applyNumberFormat="1" applyFill="1" applyBorder="1" applyAlignment="1">
      <alignment horizontal="center"/>
    </xf>
    <xf numFmtId="10" fontId="0" fillId="2" borderId="0" xfId="1" applyNumberFormat="1" applyFont="1" applyFill="1"/>
    <xf numFmtId="164" fontId="0" fillId="2" borderId="0" xfId="0" applyNumberFormat="1" applyFill="1"/>
    <xf numFmtId="0" fontId="3" fillId="2" borderId="0" xfId="0" applyFont="1" applyFill="1" applyBorder="1" applyAlignment="1"/>
    <xf numFmtId="0" fontId="0" fillId="2" borderId="0" xfId="0" applyFill="1" applyBorder="1" applyAlignment="1">
      <alignment horizontal="left"/>
    </xf>
    <xf numFmtId="1" fontId="0" fillId="2" borderId="0" xfId="0" applyNumberFormat="1" applyFill="1" applyBorder="1" applyAlignment="1">
      <alignment horizontal="center"/>
    </xf>
    <xf numFmtId="0" fontId="0" fillId="2" borderId="0" xfId="0" applyFill="1" applyBorder="1" applyAlignment="1"/>
    <xf numFmtId="0" fontId="0" fillId="2" borderId="0" xfId="0" applyFill="1" applyAlignment="1">
      <alignment horizontal="right"/>
    </xf>
    <xf numFmtId="3" fontId="0" fillId="2" borderId="0" xfId="0" applyNumberFormat="1" applyFill="1" applyAlignment="1">
      <alignment horizontal="center"/>
    </xf>
    <xf numFmtId="1" fontId="0" fillId="2" borderId="0" xfId="0" applyNumberFormat="1" applyFill="1"/>
    <xf numFmtId="168" fontId="0" fillId="2" borderId="0" xfId="0" applyNumberFormat="1" applyFill="1" applyBorder="1" applyAlignment="1">
      <alignment horizontal="center"/>
    </xf>
    <xf numFmtId="169" fontId="0" fillId="2" borderId="0" xfId="0" applyNumberFormat="1" applyFill="1"/>
    <xf numFmtId="9" fontId="0" fillId="2" borderId="0" xfId="1" applyFont="1" applyFill="1" applyAlignment="1">
      <alignment horizontal="center"/>
    </xf>
    <xf numFmtId="0" fontId="10" fillId="3" borderId="1" xfId="2" applyFont="1" applyFill="1" applyBorder="1"/>
    <xf numFmtId="0" fontId="10" fillId="3" borderId="2" xfId="2" applyFont="1" applyFill="1" applyBorder="1"/>
    <xf numFmtId="0" fontId="10" fillId="0" borderId="2" xfId="2" applyFont="1" applyFill="1" applyBorder="1"/>
    <xf numFmtId="0" fontId="10" fillId="3" borderId="3" xfId="2" applyFont="1" applyFill="1" applyBorder="1"/>
    <xf numFmtId="0" fontId="10" fillId="3" borderId="0" xfId="2" applyFont="1" applyFill="1"/>
    <xf numFmtId="0" fontId="10" fillId="3" borderId="4" xfId="2" applyFont="1" applyFill="1" applyBorder="1"/>
    <xf numFmtId="0" fontId="10" fillId="3" borderId="0" xfId="2" applyFont="1" applyFill="1" applyBorder="1"/>
    <xf numFmtId="0" fontId="10" fillId="3" borderId="5" xfId="2" applyFont="1" applyFill="1" applyBorder="1"/>
    <xf numFmtId="0" fontId="10" fillId="3" borderId="4" xfId="2" applyFont="1" applyFill="1" applyBorder="1" applyAlignment="1">
      <alignment vertical="center"/>
    </xf>
    <xf numFmtId="0" fontId="10" fillId="3" borderId="0" xfId="2" applyFont="1" applyFill="1" applyBorder="1" applyAlignment="1">
      <alignment vertical="center"/>
    </xf>
    <xf numFmtId="0" fontId="10" fillId="0" borderId="0" xfId="2" applyFont="1" applyFill="1" applyBorder="1" applyAlignment="1">
      <alignment vertical="center"/>
    </xf>
    <xf numFmtId="0" fontId="10" fillId="3" borderId="0" xfId="2" applyFont="1" applyFill="1" applyAlignment="1">
      <alignment vertical="center"/>
    </xf>
    <xf numFmtId="0" fontId="14" fillId="0" borderId="0" xfId="2" applyFont="1" applyFill="1" applyBorder="1" applyAlignment="1">
      <alignment vertical="center"/>
    </xf>
    <xf numFmtId="0" fontId="14" fillId="3" borderId="0" xfId="2" applyFont="1" applyFill="1" applyBorder="1" applyAlignment="1">
      <alignment vertical="center"/>
    </xf>
    <xf numFmtId="0" fontId="22" fillId="3" borderId="0" xfId="2" applyFont="1" applyFill="1" applyBorder="1"/>
    <xf numFmtId="0" fontId="8" fillId="0" borderId="0" xfId="0" applyFont="1"/>
    <xf numFmtId="0" fontId="12" fillId="0" borderId="0" xfId="2" applyFont="1" applyFill="1" applyBorder="1" applyAlignment="1">
      <alignment horizontal="left" vertical="center"/>
    </xf>
    <xf numFmtId="1" fontId="0" fillId="2" borderId="0" xfId="1" applyNumberFormat="1" applyFont="1" applyFill="1" applyAlignment="1">
      <alignment horizontal="right"/>
    </xf>
    <xf numFmtId="10" fontId="0" fillId="2" borderId="0" xfId="1" applyNumberFormat="1" applyFont="1" applyFill="1" applyAlignment="1">
      <alignment horizontal="left"/>
    </xf>
    <xf numFmtId="10" fontId="0" fillId="2" borderId="0" xfId="0" applyNumberFormat="1" applyFill="1" applyAlignment="1">
      <alignment horizontal="left"/>
    </xf>
    <xf numFmtId="1" fontId="0" fillId="2" borderId="0" xfId="0" applyNumberFormat="1" applyFill="1" applyAlignment="1">
      <alignment horizontal="left"/>
    </xf>
    <xf numFmtId="0" fontId="10" fillId="3" borderId="5" xfId="2" applyFont="1" applyFill="1" applyBorder="1" applyAlignment="1">
      <alignment vertical="center"/>
    </xf>
    <xf numFmtId="0" fontId="20" fillId="0" borderId="0" xfId="2" applyFont="1" applyFill="1" applyBorder="1" applyAlignment="1">
      <alignment horizontal="left" vertical="center"/>
    </xf>
    <xf numFmtId="0" fontId="21" fillId="3" borderId="0" xfId="3" applyFill="1" applyBorder="1" applyAlignment="1" applyProtection="1"/>
    <xf numFmtId="0" fontId="24" fillId="3" borderId="0" xfId="3" applyFont="1" applyFill="1" applyBorder="1" applyAlignment="1" applyProtection="1"/>
    <xf numFmtId="165" fontId="3" fillId="12" borderId="9" xfId="0" applyNumberFormat="1" applyFont="1" applyFill="1" applyBorder="1"/>
    <xf numFmtId="0" fontId="0" fillId="2" borderId="10" xfId="0" applyFill="1" applyBorder="1"/>
    <xf numFmtId="0" fontId="0" fillId="2" borderId="14" xfId="0" applyFill="1" applyBorder="1"/>
    <xf numFmtId="3" fontId="0" fillId="2" borderId="16" xfId="0" applyNumberFormat="1" applyFill="1" applyBorder="1"/>
    <xf numFmtId="9" fontId="0" fillId="2" borderId="17" xfId="0" applyNumberFormat="1" applyFill="1" applyBorder="1" applyAlignment="1">
      <alignment horizontal="right"/>
    </xf>
    <xf numFmtId="0" fontId="0" fillId="2" borderId="18" xfId="0" applyFill="1" applyBorder="1"/>
    <xf numFmtId="0" fontId="14" fillId="2" borderId="9" xfId="0" applyFont="1" applyFill="1" applyBorder="1" applyAlignment="1">
      <alignment horizontal="centerContinuous"/>
    </xf>
    <xf numFmtId="0" fontId="0" fillId="2" borderId="9" xfId="0" applyFill="1" applyBorder="1"/>
    <xf numFmtId="0" fontId="0" fillId="2" borderId="23" xfId="0" applyFill="1" applyBorder="1"/>
    <xf numFmtId="0" fontId="0" fillId="2" borderId="15" xfId="0" applyFill="1" applyBorder="1"/>
    <xf numFmtId="0" fontId="0" fillId="2" borderId="13" xfId="0" applyFill="1" applyBorder="1"/>
    <xf numFmtId="0" fontId="0" fillId="2" borderId="20" xfId="0" applyFill="1" applyBorder="1"/>
    <xf numFmtId="0" fontId="0" fillId="2" borderId="21" xfId="0" applyFill="1" applyBorder="1"/>
    <xf numFmtId="0" fontId="0" fillId="2" borderId="19" xfId="0" applyFill="1" applyBorder="1" applyAlignment="1">
      <alignment horizontal="centerContinuous"/>
    </xf>
    <xf numFmtId="0" fontId="0" fillId="2" borderId="21" xfId="0" applyFill="1" applyBorder="1" applyAlignment="1">
      <alignment horizontal="centerContinuous"/>
    </xf>
    <xf numFmtId="0" fontId="0" fillId="2" borderId="24" xfId="0" applyFill="1" applyBorder="1" applyAlignment="1">
      <alignment horizontal="centerContinuous"/>
    </xf>
    <xf numFmtId="0" fontId="15" fillId="12" borderId="19" xfId="0" applyFont="1" applyFill="1" applyBorder="1" applyAlignment="1">
      <alignment horizontal="centerContinuous"/>
    </xf>
    <xf numFmtId="0" fontId="14" fillId="12" borderId="20" xfId="0" applyFont="1" applyFill="1" applyBorder="1" applyAlignment="1">
      <alignment horizontal="centerContinuous"/>
    </xf>
    <xf numFmtId="0" fontId="14" fillId="12" borderId="21" xfId="0" applyFont="1" applyFill="1" applyBorder="1" applyAlignment="1">
      <alignment horizontal="centerContinuous"/>
    </xf>
    <xf numFmtId="3" fontId="0" fillId="2" borderId="17" xfId="0" applyNumberFormat="1" applyFill="1" applyBorder="1" applyAlignment="1">
      <alignment horizontal="right"/>
    </xf>
    <xf numFmtId="0" fontId="0" fillId="2" borderId="16" xfId="0" applyFill="1" applyBorder="1"/>
    <xf numFmtId="0" fontId="3" fillId="12" borderId="9" xfId="0" applyFont="1" applyFill="1" applyBorder="1" applyAlignment="1">
      <alignment horizontal="center"/>
    </xf>
    <xf numFmtId="0" fontId="0" fillId="2" borderId="11" xfId="0" applyFill="1" applyBorder="1"/>
    <xf numFmtId="3" fontId="0" fillId="2" borderId="0" xfId="0" applyNumberFormat="1" applyFill="1" applyBorder="1" applyAlignment="1">
      <alignment horizontal="center"/>
    </xf>
    <xf numFmtId="3" fontId="0" fillId="2" borderId="10" xfId="0" applyNumberFormat="1" applyFill="1" applyBorder="1" applyAlignment="1">
      <alignment horizontal="center"/>
    </xf>
    <xf numFmtId="0" fontId="0" fillId="2" borderId="12" xfId="0" applyFill="1" applyBorder="1"/>
    <xf numFmtId="1" fontId="0" fillId="2" borderId="13" xfId="0" applyNumberFormat="1" applyFill="1" applyBorder="1" applyAlignment="1">
      <alignment horizontal="center"/>
    </xf>
    <xf numFmtId="1" fontId="0" fillId="2" borderId="14" xfId="0" applyNumberFormat="1" applyFill="1" applyBorder="1" applyAlignment="1">
      <alignment horizontal="center"/>
    </xf>
    <xf numFmtId="3" fontId="0" fillId="2" borderId="9" xfId="0" applyNumberFormat="1" applyFill="1" applyBorder="1" applyAlignment="1">
      <alignment horizontal="center"/>
    </xf>
    <xf numFmtId="1" fontId="0" fillId="2" borderId="9" xfId="0" applyNumberFormat="1" applyFill="1" applyBorder="1" applyAlignment="1">
      <alignment horizontal="center"/>
    </xf>
    <xf numFmtId="0" fontId="0" fillId="2" borderId="19" xfId="0" applyFill="1" applyBorder="1"/>
    <xf numFmtId="0" fontId="23" fillId="13" borderId="9" xfId="0" applyFont="1" applyFill="1" applyBorder="1" applyAlignment="1">
      <alignment horizontal="center"/>
    </xf>
    <xf numFmtId="0" fontId="23" fillId="13" borderId="19" xfId="0" applyFont="1" applyFill="1" applyBorder="1" applyAlignment="1">
      <alignment horizontal="centerContinuous"/>
    </xf>
    <xf numFmtId="0" fontId="23" fillId="13" borderId="21" xfId="0" applyFont="1" applyFill="1" applyBorder="1" applyAlignment="1">
      <alignment horizontal="centerContinuous"/>
    </xf>
    <xf numFmtId="0" fontId="0" fillId="2" borderId="22" xfId="0" applyFill="1" applyBorder="1"/>
    <xf numFmtId="3" fontId="0" fillId="2" borderId="11" xfId="0" applyNumberFormat="1" applyFill="1" applyBorder="1" applyAlignment="1">
      <alignment horizontal="center"/>
    </xf>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1" fontId="0" fillId="2" borderId="12" xfId="0" applyNumberFormat="1" applyFill="1" applyBorder="1" applyAlignment="1">
      <alignment horizontal="center"/>
    </xf>
    <xf numFmtId="1" fontId="0" fillId="2" borderId="22" xfId="0" applyNumberFormat="1" applyFill="1" applyBorder="1" applyAlignment="1">
      <alignment horizontal="center"/>
    </xf>
    <xf numFmtId="1" fontId="0" fillId="2" borderId="23" xfId="0" applyNumberFormat="1" applyFill="1" applyBorder="1" applyAlignment="1">
      <alignment horizontal="center"/>
    </xf>
    <xf numFmtId="1" fontId="0" fillId="2" borderId="15" xfId="0" applyNumberFormat="1" applyFill="1" applyBorder="1" applyAlignment="1">
      <alignment horizontal="center"/>
    </xf>
    <xf numFmtId="3" fontId="0" fillId="2" borderId="12" xfId="0" applyNumberFormat="1" applyFill="1" applyBorder="1" applyAlignment="1">
      <alignment horizontal="center"/>
    </xf>
    <xf numFmtId="3" fontId="0" fillId="2" borderId="13" xfId="0" applyNumberFormat="1" applyFill="1" applyBorder="1" applyAlignment="1">
      <alignment horizontal="center"/>
    </xf>
    <xf numFmtId="3" fontId="0" fillId="2" borderId="14" xfId="0" applyNumberFormat="1" applyFill="1" applyBorder="1" applyAlignment="1">
      <alignment horizontal="center"/>
    </xf>
    <xf numFmtId="0" fontId="0" fillId="2" borderId="31" xfId="0" applyFill="1" applyBorder="1"/>
    <xf numFmtId="0" fontId="0" fillId="2" borderId="32" xfId="0" applyFill="1" applyBorder="1"/>
    <xf numFmtId="3" fontId="0" fillId="2" borderId="30" xfId="0" applyNumberFormat="1" applyFill="1" applyBorder="1" applyAlignment="1">
      <alignment horizontal="center"/>
    </xf>
    <xf numFmtId="1" fontId="0" fillId="2" borderId="18" xfId="0" applyNumberFormat="1" applyFill="1" applyBorder="1" applyAlignment="1">
      <alignment horizontal="center"/>
    </xf>
    <xf numFmtId="3" fontId="0" fillId="2" borderId="16" xfId="0" applyNumberFormat="1" applyFill="1" applyBorder="1" applyAlignment="1">
      <alignment horizontal="center"/>
    </xf>
    <xf numFmtId="0" fontId="0" fillId="2" borderId="16" xfId="0" applyFill="1" applyBorder="1" applyAlignment="1">
      <alignment horizontal="center"/>
    </xf>
    <xf numFmtId="1" fontId="0" fillId="2" borderId="16" xfId="0" applyNumberFormat="1" applyFill="1" applyBorder="1" applyAlignment="1">
      <alignment horizontal="center"/>
    </xf>
    <xf numFmtId="0" fontId="0" fillId="2" borderId="23" xfId="0" applyFill="1" applyBorder="1" applyAlignment="1">
      <alignment horizontal="center"/>
    </xf>
    <xf numFmtId="0" fontId="0" fillId="2" borderId="0" xfId="0" applyFill="1" applyBorder="1" applyAlignment="1">
      <alignment vertical="center"/>
    </xf>
    <xf numFmtId="0" fontId="0" fillId="2" borderId="13" xfId="0" applyFill="1" applyBorder="1" applyAlignment="1">
      <alignment horizontal="center"/>
    </xf>
    <xf numFmtId="0" fontId="0" fillId="2" borderId="13" xfId="0" applyFill="1" applyBorder="1" applyAlignment="1">
      <alignment vertical="center"/>
    </xf>
    <xf numFmtId="0" fontId="0" fillId="2" borderId="20" xfId="0" applyFill="1" applyBorder="1" applyAlignment="1">
      <alignment horizontal="center"/>
    </xf>
    <xf numFmtId="0" fontId="0" fillId="2" borderId="20" xfId="0" applyFill="1" applyBorder="1" applyAlignment="1">
      <alignment vertical="center"/>
    </xf>
    <xf numFmtId="0" fontId="0" fillId="2" borderId="23" xfId="0" applyFill="1" applyBorder="1" applyAlignment="1">
      <alignment vertical="center"/>
    </xf>
    <xf numFmtId="0" fontId="3" fillId="2" borderId="22" xfId="0" applyFont="1" applyFill="1" applyBorder="1"/>
    <xf numFmtId="0" fontId="3" fillId="2" borderId="23" xfId="0" applyFont="1" applyFill="1" applyBorder="1"/>
    <xf numFmtId="0" fontId="3" fillId="2" borderId="23" xfId="0" applyFont="1" applyFill="1" applyBorder="1" applyAlignment="1">
      <alignment horizontal="center"/>
    </xf>
    <xf numFmtId="0" fontId="3" fillId="2" borderId="23" xfId="0" applyFont="1" applyFill="1" applyBorder="1" applyAlignment="1">
      <alignment horizontal="right" vertical="center"/>
    </xf>
    <xf numFmtId="9" fontId="3" fillId="2" borderId="23" xfId="0" applyNumberFormat="1" applyFont="1" applyFill="1" applyBorder="1" applyAlignment="1">
      <alignment horizontal="left"/>
    </xf>
    <xf numFmtId="0" fontId="0" fillId="2" borderId="13" xfId="0" applyFill="1" applyBorder="1" applyAlignment="1">
      <alignment horizontal="right" vertical="center"/>
    </xf>
    <xf numFmtId="9" fontId="0" fillId="2" borderId="13" xfId="0" applyNumberFormat="1" applyFill="1" applyBorder="1" applyAlignment="1">
      <alignment horizontal="left"/>
    </xf>
    <xf numFmtId="0" fontId="0" fillId="2" borderId="21" xfId="0" applyFill="1" applyBorder="1" applyAlignment="1">
      <alignment horizontal="right"/>
    </xf>
    <xf numFmtId="167" fontId="0" fillId="2" borderId="21" xfId="1" applyNumberFormat="1" applyFont="1" applyFill="1" applyBorder="1" applyAlignment="1">
      <alignment horizontal="right"/>
    </xf>
    <xf numFmtId="9" fontId="0" fillId="2" borderId="9" xfId="0" applyNumberFormat="1" applyFill="1" applyBorder="1"/>
    <xf numFmtId="0" fontId="0" fillId="2" borderId="16" xfId="0" applyFill="1" applyBorder="1" applyAlignment="1">
      <alignment horizontal="right"/>
    </xf>
    <xf numFmtId="3" fontId="0" fillId="2" borderId="18" xfId="0" applyNumberFormat="1" applyFill="1" applyBorder="1" applyAlignment="1">
      <alignment horizontal="right"/>
    </xf>
    <xf numFmtId="167" fontId="0" fillId="2" borderId="16" xfId="1" applyNumberFormat="1" applyFont="1" applyFill="1" applyBorder="1" applyAlignment="1">
      <alignment horizontal="right"/>
    </xf>
    <xf numFmtId="1" fontId="0" fillId="2" borderId="18" xfId="1" applyNumberFormat="1" applyFont="1" applyFill="1" applyBorder="1" applyAlignment="1">
      <alignment horizontal="right"/>
    </xf>
    <xf numFmtId="1" fontId="0" fillId="2" borderId="9" xfId="1" applyNumberFormat="1" applyFont="1" applyFill="1" applyBorder="1" applyAlignment="1">
      <alignment horizontal="right"/>
    </xf>
    <xf numFmtId="1" fontId="0" fillId="2" borderId="33" xfId="1" applyNumberFormat="1" applyFont="1" applyFill="1" applyBorder="1" applyAlignment="1">
      <alignment horizontal="right"/>
    </xf>
    <xf numFmtId="0" fontId="0" fillId="2" borderId="33" xfId="0" applyFill="1" applyBorder="1"/>
    <xf numFmtId="3" fontId="0" fillId="2" borderId="16" xfId="0" applyNumberFormat="1" applyFill="1" applyBorder="1" applyAlignment="1">
      <alignment vertical="center"/>
    </xf>
    <xf numFmtId="0" fontId="0" fillId="2" borderId="17" xfId="0" applyFill="1" applyBorder="1" applyAlignment="1">
      <alignment horizontal="right"/>
    </xf>
    <xf numFmtId="3" fontId="0" fillId="2" borderId="9" xfId="0" applyNumberFormat="1" applyFill="1" applyBorder="1" applyAlignment="1">
      <alignment horizontal="right"/>
    </xf>
    <xf numFmtId="3" fontId="0" fillId="2" borderId="16" xfId="0" applyNumberFormat="1" applyFill="1" applyBorder="1" applyAlignment="1">
      <alignment horizontal="right"/>
    </xf>
    <xf numFmtId="3" fontId="3" fillId="2" borderId="16" xfId="0" applyNumberFormat="1" applyFont="1" applyFill="1" applyBorder="1" applyAlignment="1">
      <alignment horizontal="right"/>
    </xf>
    <xf numFmtId="3" fontId="0" fillId="2" borderId="18" xfId="0" applyNumberFormat="1" applyFill="1" applyBorder="1"/>
    <xf numFmtId="3" fontId="0" fillId="2" borderId="9" xfId="0" applyNumberFormat="1" applyFill="1" applyBorder="1"/>
    <xf numFmtId="1" fontId="0" fillId="2" borderId="16" xfId="0" applyNumberFormat="1" applyFill="1" applyBorder="1"/>
    <xf numFmtId="9" fontId="0" fillId="2" borderId="16" xfId="0" applyNumberFormat="1" applyFill="1" applyBorder="1"/>
    <xf numFmtId="9" fontId="0" fillId="2" borderId="18" xfId="0" applyNumberFormat="1" applyFill="1" applyBorder="1"/>
    <xf numFmtId="0" fontId="0" fillId="2" borderId="9" xfId="0" applyFill="1" applyBorder="1" applyAlignment="1"/>
    <xf numFmtId="9" fontId="0" fillId="2" borderId="9" xfId="1" applyFont="1" applyFill="1" applyBorder="1"/>
    <xf numFmtId="1" fontId="0" fillId="2" borderId="9" xfId="1" applyNumberFormat="1" applyFont="1" applyFill="1" applyBorder="1"/>
    <xf numFmtId="9" fontId="0" fillId="0" borderId="9" xfId="0" applyNumberFormat="1" applyBorder="1" applyAlignment="1">
      <alignment horizontal="center" vertical="center"/>
    </xf>
    <xf numFmtId="9"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9" fontId="0" fillId="2" borderId="9" xfId="0" applyNumberFormat="1" applyFill="1" applyBorder="1" applyAlignment="1">
      <alignment horizontal="center"/>
    </xf>
    <xf numFmtId="9" fontId="0" fillId="2" borderId="9" xfId="0" applyNumberFormat="1" applyFill="1" applyBorder="1" applyAlignment="1">
      <alignment horizontal="right"/>
    </xf>
    <xf numFmtId="1" fontId="0" fillId="2" borderId="9" xfId="0" applyNumberFormat="1" applyFill="1" applyBorder="1"/>
    <xf numFmtId="0" fontId="16" fillId="0" borderId="0" xfId="2" applyFont="1" applyFill="1" applyBorder="1" applyAlignment="1">
      <alignment horizontal="left" vertical="center" wrapText="1"/>
    </xf>
    <xf numFmtId="0" fontId="11" fillId="0" borderId="0" xfId="2" applyFont="1" applyFill="1" applyBorder="1" applyAlignment="1">
      <alignment horizontal="left" vertical="center"/>
    </xf>
    <xf numFmtId="0" fontId="12" fillId="0" borderId="0" xfId="2" applyFont="1" applyFill="1" applyBorder="1" applyAlignment="1">
      <alignment horizontal="left" vertical="center"/>
    </xf>
    <xf numFmtId="0" fontId="13" fillId="0" borderId="0" xfId="2" applyFont="1" applyFill="1" applyBorder="1" applyAlignment="1">
      <alignment horizontal="left" vertical="center"/>
    </xf>
    <xf numFmtId="0" fontId="12" fillId="0" borderId="0" xfId="2" applyFont="1" applyFill="1" applyBorder="1" applyAlignment="1">
      <alignment horizontal="left" vertical="center" wrapText="1"/>
    </xf>
    <xf numFmtId="0" fontId="14" fillId="14" borderId="0" xfId="2" applyFont="1" applyFill="1" applyBorder="1" applyAlignment="1">
      <alignment horizontal="left" vertical="center" wrapText="1"/>
    </xf>
    <xf numFmtId="0" fontId="0" fillId="2" borderId="9" xfId="0" applyFill="1" applyBorder="1" applyAlignment="1">
      <alignment horizontal="left"/>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165" fontId="2" fillId="13" borderId="19" xfId="0" applyNumberFormat="1" applyFont="1" applyFill="1" applyBorder="1" applyAlignment="1" applyProtection="1">
      <alignment horizontal="center"/>
      <protection locked="0"/>
    </xf>
    <xf numFmtId="0" fontId="23" fillId="0" borderId="21" xfId="0" applyFont="1" applyBorder="1" applyAlignment="1">
      <alignment horizontal="center"/>
    </xf>
    <xf numFmtId="0" fontId="0" fillId="2" borderId="19" xfId="0" applyFill="1" applyBorder="1" applyAlignment="1">
      <alignment horizontal="center"/>
    </xf>
    <xf numFmtId="0" fontId="0" fillId="2" borderId="21" xfId="0" applyFill="1" applyBorder="1" applyAlignment="1">
      <alignment horizontal="center"/>
    </xf>
    <xf numFmtId="0" fontId="0" fillId="0" borderId="0" xfId="0" applyAlignment="1">
      <alignment horizontal="center" vertical="center"/>
    </xf>
  </cellXfs>
  <cellStyles count="43">
    <cellStyle name="bullet" xfId="4"/>
    <cellStyle name="calc1" xfId="5"/>
    <cellStyle name="calc2" xfId="6"/>
    <cellStyle name="Comma 2" xfId="7"/>
    <cellStyle name="Comma 2 2" xfId="8"/>
    <cellStyle name="Comma 3" xfId="9"/>
    <cellStyle name="Comma 4" xfId="10"/>
    <cellStyle name="comment1" xfId="11"/>
    <cellStyle name="comment1flat" xfId="12"/>
    <cellStyle name="comment1orange" xfId="13"/>
    <cellStyle name="comment2" xfId="14"/>
    <cellStyle name="comment2bold" xfId="15"/>
    <cellStyle name="conclusion" xfId="16"/>
    <cellStyle name="Currency 2" xfId="17"/>
    <cellStyle name="Currency 2 2" xfId="18"/>
    <cellStyle name="Currency 2 2 2" xfId="19"/>
    <cellStyle name="Currency 2 3" xfId="20"/>
    <cellStyle name="Currency 2 4" xfId="21"/>
    <cellStyle name="Currency 3" xfId="22"/>
    <cellStyle name="data" xfId="23"/>
    <cellStyle name="Euro" xfId="24"/>
    <cellStyle name="fade" xfId="25"/>
    <cellStyle name="head" xfId="26"/>
    <cellStyle name="Hyperlink" xfId="3" builtinId="8"/>
    <cellStyle name="Normal" xfId="0" builtinId="0"/>
    <cellStyle name="Normal 2" xfId="2"/>
    <cellStyle name="Normal 3" xfId="27"/>
    <cellStyle name="Normal 3 2" xfId="28"/>
    <cellStyle name="Normal 4" xfId="29"/>
    <cellStyle name="Normal 4 2" xfId="30"/>
    <cellStyle name="Normal 5" xfId="31"/>
    <cellStyle name="Normal 6" xfId="32"/>
    <cellStyle name="Percent" xfId="1" builtinId="5"/>
    <cellStyle name="Percent 2" xfId="33"/>
    <cellStyle name="Percent 3" xfId="34"/>
    <cellStyle name="qtag" xfId="35"/>
    <cellStyle name="qtagorange" xfId="36"/>
    <cellStyle name="qtext" xfId="37"/>
    <cellStyle name="result" xfId="38"/>
    <cellStyle name="section" xfId="39"/>
    <cellStyle name="subsection" xfId="40"/>
    <cellStyle name="subtitle" xfId="41"/>
    <cellStyle name="text" xfId="42"/>
  </cellStyles>
  <dxfs count="0"/>
  <tableStyles count="0" defaultTableStyle="TableStyleMedium2" defaultPivotStyle="PivotStyleMedium9"/>
  <colors>
    <mruColors>
      <color rgb="FF4C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111235</xdr:rowOff>
    </xdr:from>
    <xdr:to>
      <xdr:col>3</xdr:col>
      <xdr:colOff>609461</xdr:colOff>
      <xdr:row>1</xdr:row>
      <xdr:rowOff>1717632</xdr:rowOff>
    </xdr:to>
    <xdr:pic>
      <xdr:nvPicPr>
        <xdr:cNvPr id="2" name="Picture 1" descr="Picture1.png"/>
        <xdr:cNvPicPr>
          <a:picLocks noChangeAspect="1"/>
        </xdr:cNvPicPr>
      </xdr:nvPicPr>
      <xdr:blipFill>
        <a:blip xmlns:r="http://schemas.openxmlformats.org/officeDocument/2006/relationships" r:embed="rId1"/>
        <a:stretch>
          <a:fillRect/>
        </a:stretch>
      </xdr:blipFill>
      <xdr:spPr>
        <a:xfrm>
          <a:off x="76200" y="273160"/>
          <a:ext cx="2562086" cy="1606397"/>
        </a:xfrm>
        <a:prstGeom prst="rect">
          <a:avLst/>
        </a:prstGeom>
      </xdr:spPr>
    </xdr:pic>
    <xdr:clientData/>
  </xdr:twoCellAnchor>
  <xdr:twoCellAnchor editAs="oneCell">
    <xdr:from>
      <xdr:col>4</xdr:col>
      <xdr:colOff>1</xdr:colOff>
      <xdr:row>1</xdr:row>
      <xdr:rowOff>1525818</xdr:rowOff>
    </xdr:from>
    <xdr:to>
      <xdr:col>11</xdr:col>
      <xdr:colOff>0</xdr:colOff>
      <xdr:row>1</xdr:row>
      <xdr:rowOff>1720874</xdr:rowOff>
    </xdr:to>
    <xdr:pic>
      <xdr:nvPicPr>
        <xdr:cNvPr id="3" name="Picture 2" descr="Picture2.png"/>
        <xdr:cNvPicPr>
          <a:picLocks noChangeAspect="1"/>
        </xdr:cNvPicPr>
      </xdr:nvPicPr>
      <xdr:blipFill>
        <a:blip xmlns:r="http://schemas.openxmlformats.org/officeDocument/2006/relationships" r:embed="rId2"/>
        <a:stretch>
          <a:fillRect/>
        </a:stretch>
      </xdr:blipFill>
      <xdr:spPr>
        <a:xfrm>
          <a:off x="2705101" y="1687743"/>
          <a:ext cx="4267199" cy="195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1</xdr:row>
      <xdr:rowOff>38097</xdr:rowOff>
    </xdr:from>
    <xdr:to>
      <xdr:col>13</xdr:col>
      <xdr:colOff>542924</xdr:colOff>
      <xdr:row>31</xdr:row>
      <xdr:rowOff>123825</xdr:rowOff>
    </xdr:to>
    <xdr:sp macro="" textlink="">
      <xdr:nvSpPr>
        <xdr:cNvPr id="2" name="Rectangle 1"/>
        <xdr:cNvSpPr/>
      </xdr:nvSpPr>
      <xdr:spPr>
        <a:xfrm>
          <a:off x="9524" y="228597"/>
          <a:ext cx="8677275" cy="5800728"/>
        </a:xfrm>
        <a:prstGeom prst="rect">
          <a:avLst/>
        </a:prstGeom>
        <a:solidFill>
          <a:srgbClr val="4F81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Mr. Terence Cullin is a wealthy individual, who has inherited a big fortune from his father. In order to diversify his portfolio of investments, he planned to enter real estate market. However, he had two concerns linked with real estate investment in his mind, which he planned to ponder over before reaching on to any conclusion. Being a high tax payer, he wished to use this investment as a tax shield. Moreover, he wanted some level of liquidity as he planned to invest for short period of time.</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With his set of requirements, he approached ABD Bank, experts in getting such deals. Mr. George Mcmahon, manager of real estate division discussed all the requirements and proposed following potential investments:</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Gloria Apartments, containing 4 residential rental units in the property, located in a posh residential area with good connectivity to prominent places. Financial characteristics associated with the property are listed in Exhibit 1.</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Dynamo Tower, an urban office building, located in the centre of the town. While valuing this property, it is assumed that 65% mortgage and 35% equity capital would be used for financing. The required equity dividend rate on equity capital is 15%. Mortgage is a 20-year loan at a fixed rate of 7%, compounded monthly. Net operating income in the current year is $225,000 and is expected to grow with a constant rate of 5%.</a:t>
          </a:r>
        </a:p>
        <a:p>
          <a:r>
            <a:rPr lang="en-IN" sz="1100">
              <a:solidFill>
                <a:schemeClr val="lt1"/>
              </a:solidFill>
              <a:effectLst/>
              <a:latin typeface="+mn-lt"/>
              <a:ea typeface="+mn-ea"/>
              <a:cs typeface="+mn-cs"/>
            </a:rPr>
            <a:t> </a:t>
          </a:r>
        </a:p>
        <a:p>
          <a:r>
            <a:rPr lang="en-IN" sz="1100">
              <a:solidFill>
                <a:schemeClr val="lt1"/>
              </a:solidFill>
              <a:effectLst/>
              <a:latin typeface="+mn-lt"/>
              <a:ea typeface="+mn-ea"/>
              <a:cs typeface="+mn-cs"/>
            </a:rPr>
            <a:t>Based on the valuation of both the properties, Mr. Cullin planned to go for investment that aptly fulfilled his requirements.</a:t>
          </a:r>
        </a:p>
        <a:p>
          <a:r>
            <a:rPr lang="en-IN" sz="1100">
              <a:solidFill>
                <a:schemeClr val="lt1"/>
              </a:solidFill>
              <a:effectLst/>
              <a:latin typeface="+mn-lt"/>
              <a:ea typeface="+mn-ea"/>
              <a:cs typeface="+mn-cs"/>
            </a:rPr>
            <a:t> </a:t>
          </a:r>
        </a:p>
        <a:p>
          <a:r>
            <a:rPr lang="en-IN" sz="1100">
              <a:solidFill>
                <a:schemeClr val="lt1"/>
              </a:solidFill>
              <a:effectLst/>
              <a:latin typeface="+mn-lt"/>
              <a:ea typeface="+mn-ea"/>
              <a:cs typeface="+mn-cs"/>
            </a:rPr>
            <a:t>One of his friends had advised him to value any real estate property using ‘Gross Income Multiplier’ technique. Out of curiosity, he asked George about the techniques they were planning to use for both the properties and what all factors they consider while choosing appropriate method. He also asked if they would be using multiplier technique for any of the available options.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In practice, ABD bank never used multiplier technique as it suffered from its limitations. In order to justify their stand, George made following statements to Terence:</a:t>
          </a:r>
        </a:p>
        <a:p>
          <a:endParaRPr lang="en-IN" sz="1100">
            <a:solidFill>
              <a:schemeClr val="lt1"/>
            </a:solidFill>
            <a:effectLst/>
            <a:latin typeface="+mn-lt"/>
            <a:ea typeface="+mn-ea"/>
            <a:cs typeface="+mn-cs"/>
          </a:endParaRPr>
        </a:p>
        <a:p>
          <a:r>
            <a:rPr lang="en-IN" sz="1100" b="1">
              <a:solidFill>
                <a:schemeClr val="lt1"/>
              </a:solidFill>
              <a:effectLst/>
              <a:latin typeface="+mn-lt"/>
              <a:ea typeface="+mn-ea"/>
              <a:cs typeface="+mn-cs"/>
            </a:rPr>
            <a:t>Statement 1:</a:t>
          </a:r>
        </a:p>
        <a:p>
          <a:r>
            <a:rPr lang="en-IN" sz="1100">
              <a:solidFill>
                <a:schemeClr val="lt1"/>
              </a:solidFill>
              <a:effectLst/>
              <a:latin typeface="+mn-lt"/>
              <a:ea typeface="+mn-ea"/>
              <a:cs typeface="+mn-cs"/>
            </a:rPr>
            <a:t>Gross Multiplier technique is not suitable as it doesn’t take into account the differences in building to land ratios or differences in the ages of buildings among the comparable properties.</a:t>
          </a:r>
        </a:p>
        <a:p>
          <a:endParaRPr lang="en-IN" sz="1100">
            <a:solidFill>
              <a:schemeClr val="lt1"/>
            </a:solidFill>
            <a:effectLst/>
            <a:latin typeface="+mn-lt"/>
            <a:ea typeface="+mn-ea"/>
            <a:cs typeface="+mn-cs"/>
          </a:endParaRPr>
        </a:p>
        <a:p>
          <a:r>
            <a:rPr lang="en-IN" sz="1100" b="1">
              <a:solidFill>
                <a:schemeClr val="lt1"/>
              </a:solidFill>
              <a:effectLst/>
              <a:latin typeface="+mn-lt"/>
              <a:ea typeface="+mn-ea"/>
              <a:cs typeface="+mn-cs"/>
            </a:rPr>
            <a:t>Statement 2:</a:t>
          </a:r>
        </a:p>
        <a:p>
          <a:r>
            <a:rPr lang="en-IN" sz="1100">
              <a:solidFill>
                <a:schemeClr val="lt1"/>
              </a:solidFill>
              <a:effectLst/>
              <a:latin typeface="+mn-lt"/>
              <a:ea typeface="+mn-ea"/>
              <a:cs typeface="+mn-cs"/>
            </a:rPr>
            <a:t>This approach is also not suitable for properties that produce benefits instead of monetary income.</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Enlightened by this knowledge, Terence planned to discuss this with his friend to hear his take on this.</a:t>
          </a:r>
        </a:p>
        <a:p>
          <a:pPr algn="l"/>
          <a:endParaRPr lang="en-IN"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733426</xdr:colOff>
      <xdr:row>116</xdr:row>
      <xdr:rowOff>161924</xdr:rowOff>
    </xdr:from>
    <xdr:to>
      <xdr:col>10</xdr:col>
      <xdr:colOff>666751</xdr:colOff>
      <xdr:row>118</xdr:row>
      <xdr:rowOff>104775</xdr:rowOff>
    </xdr:to>
    <xdr:sp macro="" textlink="">
      <xdr:nvSpPr>
        <xdr:cNvPr id="7" name="Line Callout 2 6"/>
        <xdr:cNvSpPr/>
      </xdr:nvSpPr>
      <xdr:spPr>
        <a:xfrm>
          <a:off x="3171826" y="22412324"/>
          <a:ext cx="5086350" cy="342901"/>
        </a:xfrm>
        <a:prstGeom prst="borderCallout2">
          <a:avLst>
            <a:gd name="adj1" fmla="val 26835"/>
            <a:gd name="adj2" fmla="val -171"/>
            <a:gd name="adj3" fmla="val 64804"/>
            <a:gd name="adj4" fmla="val -7391"/>
            <a:gd name="adj5" fmla="val 40573"/>
            <a:gd name="adj6" fmla="val -14290"/>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IN" sz="1100">
              <a:solidFill>
                <a:sysClr val="windowText" lastClr="000000"/>
              </a:solidFill>
              <a:effectLst/>
              <a:latin typeface="+mn-lt"/>
              <a:ea typeface="+mn-ea"/>
              <a:cs typeface="+mn-cs"/>
            </a:rPr>
            <a:t>Both</a:t>
          </a:r>
          <a:r>
            <a:rPr lang="en-IN" sz="1100" baseline="0">
              <a:solidFill>
                <a:sysClr val="windowText" lastClr="000000"/>
              </a:solidFill>
              <a:effectLst/>
              <a:latin typeface="+mn-lt"/>
              <a:ea typeface="+mn-ea"/>
              <a:cs typeface="+mn-cs"/>
            </a:rPr>
            <a:t> statements correctly depict the limitations of gross income multiplier approach.</a:t>
          </a:r>
          <a:endParaRPr lang="en-IN">
            <a:effectLst/>
          </a:endParaRPr>
        </a:p>
      </xdr:txBody>
    </xdr:sp>
    <xdr:clientData/>
  </xdr:twoCellAnchor>
  <xdr:twoCellAnchor>
    <xdr:from>
      <xdr:col>5</xdr:col>
      <xdr:colOff>333376</xdr:colOff>
      <xdr:row>1</xdr:row>
      <xdr:rowOff>133350</xdr:rowOff>
    </xdr:from>
    <xdr:to>
      <xdr:col>13</xdr:col>
      <xdr:colOff>685800</xdr:colOff>
      <xdr:row>4</xdr:row>
      <xdr:rowOff>19050</xdr:rowOff>
    </xdr:to>
    <xdr:sp macro="" textlink="">
      <xdr:nvSpPr>
        <xdr:cNvPr id="4" name="Line Callout 2 3"/>
        <xdr:cNvSpPr/>
      </xdr:nvSpPr>
      <xdr:spPr>
        <a:xfrm>
          <a:off x="3676651" y="323850"/>
          <a:ext cx="7353299" cy="476250"/>
        </a:xfrm>
        <a:prstGeom prst="borderCallout2">
          <a:avLst>
            <a:gd name="adj1" fmla="val 10835"/>
            <a:gd name="adj2" fmla="val -58"/>
            <a:gd name="adj3" fmla="val 64248"/>
            <a:gd name="adj4" fmla="val -7802"/>
            <a:gd name="adj5" fmla="val 77128"/>
            <a:gd name="adj6" fmla="val -16550"/>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aseline="0">
              <a:solidFill>
                <a:sysClr val="windowText" lastClr="000000"/>
              </a:solidFill>
              <a:effectLst/>
              <a:latin typeface="+mn-lt"/>
              <a:ea typeface="+mn-ea"/>
              <a:cs typeface="+mn-cs"/>
            </a:rPr>
            <a:t>Correct option is warehouse as it suits the tax and liquidity requirements. Raw Land doesn't provide depreciation for tax purposes.</a:t>
          </a:r>
          <a:r>
            <a:rPr lang="en-IN" sz="1100" baseline="0">
              <a:solidFill>
                <a:sysClr val="windowText" lastClr="000000"/>
              </a:solidFill>
              <a:latin typeface="+mn-lt"/>
              <a:ea typeface="+mn-ea"/>
              <a:cs typeface="+mn-cs"/>
            </a:rPr>
            <a:t> Shopping </a:t>
          </a:r>
          <a:r>
            <a:rPr lang="en-IN" sz="1100" baseline="0">
              <a:solidFill>
                <a:sysClr val="windowText" lastClr="000000"/>
              </a:solidFill>
              <a:effectLst/>
              <a:latin typeface="+mn-lt"/>
              <a:ea typeface="+mn-ea"/>
              <a:cs typeface="+mn-cs"/>
            </a:rPr>
            <a:t>centre offers tax shelter but suffers from low liquidity.</a:t>
          </a:r>
          <a:endParaRPr lang="en-IN">
            <a:effectLst/>
          </a:endParaRPr>
        </a:p>
      </xdr:txBody>
    </xdr:sp>
    <xdr:clientData/>
  </xdr:twoCellAnchor>
  <xdr:twoCellAnchor>
    <xdr:from>
      <xdr:col>7</xdr:col>
      <xdr:colOff>723901</xdr:colOff>
      <xdr:row>23</xdr:row>
      <xdr:rowOff>104775</xdr:rowOff>
    </xdr:from>
    <xdr:to>
      <xdr:col>11</xdr:col>
      <xdr:colOff>581025</xdr:colOff>
      <xdr:row>25</xdr:row>
      <xdr:rowOff>9525</xdr:rowOff>
    </xdr:to>
    <xdr:sp macro="" textlink="">
      <xdr:nvSpPr>
        <xdr:cNvPr id="5" name="Line Callout 2 4"/>
        <xdr:cNvSpPr/>
      </xdr:nvSpPr>
      <xdr:spPr>
        <a:xfrm>
          <a:off x="5629276" y="4505325"/>
          <a:ext cx="3705224" cy="285750"/>
        </a:xfrm>
        <a:prstGeom prst="borderCallout2">
          <a:avLst>
            <a:gd name="adj1" fmla="val 10835"/>
            <a:gd name="adj2" fmla="val -58"/>
            <a:gd name="adj3" fmla="val 51581"/>
            <a:gd name="adj4" fmla="val -8434"/>
            <a:gd name="adj5" fmla="val 67795"/>
            <a:gd name="adj6" fmla="val -19361"/>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a:solidFill>
                <a:sysClr val="windowText" lastClr="000000"/>
              </a:solidFill>
              <a:effectLst/>
            </a:rPr>
            <a:t>Correct value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D/Documents/Downloads/ExcelLookupFunctionsSeries1-15%20Finish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STINE/AppData/Local/Temp/Rar$DI29.6424/exercise-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RISTINE_PC/Desktop/PD/Mizuho/Day7/Ques-Day7-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RISTINE_PC/Desktop/PD/Mizuho/Day7/Answers-Day7-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RISTINE_PC/Desktop/PD/Mizuho/Day5/Ques-Day5-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d/HP%20Laptop/PD/HSBC%20v2/Excel%20Books/Excel/examples%202003/Excel%20ExamplesConverted/Chapter14/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Details"/>
      <sheetName val="Table1"/>
      <sheetName val="VLOOKUP"/>
      <sheetName val="HLOOKUP"/>
      <sheetName val="LOOKUP"/>
      <sheetName val="MATCH"/>
      <sheetName val="INDEX"/>
      <sheetName val="MATCH &amp; INDEX"/>
      <sheetName val="CHOOSE"/>
      <sheetName val="Intersector Operator"/>
    </sheetNames>
    <sheetDataSet>
      <sheetData sheetId="0" refreshError="1"/>
      <sheetData sheetId="1">
        <row r="1">
          <cell r="A1">
            <v>1</v>
          </cell>
          <cell r="B1" t="str">
            <v>Suix</v>
          </cell>
        </row>
        <row r="2">
          <cell r="A2">
            <v>2</v>
          </cell>
          <cell r="B2" t="str">
            <v>Fred</v>
          </cell>
        </row>
        <row r="3">
          <cell r="A3">
            <v>3</v>
          </cell>
          <cell r="B3" t="str">
            <v>Chin</v>
          </cell>
        </row>
        <row r="4">
          <cell r="A4">
            <v>4</v>
          </cell>
          <cell r="B4" t="str">
            <v>Sheliadawn</v>
          </cell>
        </row>
      </sheetData>
      <sheetData sheetId="2">
        <row r="20">
          <cell r="B20" t="str">
            <v>Product 1</v>
          </cell>
        </row>
        <row r="31">
          <cell r="B31" t="str">
            <v>Boom01</v>
          </cell>
        </row>
        <row r="32">
          <cell r="B32" t="str">
            <v>Boom02</v>
          </cell>
        </row>
        <row r="33">
          <cell r="B33" t="str">
            <v>Boom03</v>
          </cell>
        </row>
        <row r="34">
          <cell r="B34" t="str">
            <v>Boom04</v>
          </cell>
        </row>
        <row r="35">
          <cell r="B35" t="str">
            <v>Boom05</v>
          </cell>
        </row>
        <row r="36">
          <cell r="B36" t="str">
            <v>Boom06</v>
          </cell>
        </row>
        <row r="37">
          <cell r="B37" t="str">
            <v>Boom07</v>
          </cell>
        </row>
        <row r="38">
          <cell r="B38" t="str">
            <v>Boom08</v>
          </cell>
        </row>
        <row r="39">
          <cell r="B39" t="str">
            <v>Boom09</v>
          </cell>
        </row>
        <row r="70">
          <cell r="I70">
            <v>0</v>
          </cell>
          <cell r="J70">
            <v>0</v>
          </cell>
          <cell r="K70">
            <v>50000</v>
          </cell>
          <cell r="M70">
            <v>0.15</v>
          </cell>
        </row>
        <row r="71">
          <cell r="I71">
            <v>50001</v>
          </cell>
          <cell r="J71">
            <v>50000</v>
          </cell>
          <cell r="K71">
            <v>75000</v>
          </cell>
          <cell r="L71">
            <v>7500</v>
          </cell>
          <cell r="M71">
            <v>0.25</v>
          </cell>
        </row>
        <row r="72">
          <cell r="I72">
            <v>75001</v>
          </cell>
          <cell r="J72">
            <v>75000</v>
          </cell>
          <cell r="K72">
            <v>100000</v>
          </cell>
          <cell r="L72">
            <v>13750</v>
          </cell>
          <cell r="M72">
            <v>0.34</v>
          </cell>
        </row>
        <row r="73">
          <cell r="I73">
            <v>100001</v>
          </cell>
          <cell r="J73">
            <v>100000</v>
          </cell>
          <cell r="K73">
            <v>335000</v>
          </cell>
          <cell r="L73">
            <v>22250</v>
          </cell>
          <cell r="M73">
            <v>0.39</v>
          </cell>
        </row>
        <row r="74">
          <cell r="I74">
            <v>335001</v>
          </cell>
          <cell r="J74">
            <v>335000</v>
          </cell>
          <cell r="K74">
            <v>10000000</v>
          </cell>
          <cell r="L74">
            <v>113900</v>
          </cell>
          <cell r="M74">
            <v>0.34</v>
          </cell>
        </row>
        <row r="75">
          <cell r="I75">
            <v>10000001</v>
          </cell>
          <cell r="J75">
            <v>10000000</v>
          </cell>
          <cell r="K75">
            <v>15000000</v>
          </cell>
          <cell r="L75">
            <v>3400000.0000000005</v>
          </cell>
          <cell r="M75">
            <v>0.35</v>
          </cell>
        </row>
        <row r="76">
          <cell r="I76">
            <v>15000001</v>
          </cell>
          <cell r="J76">
            <v>15000000</v>
          </cell>
          <cell r="K76">
            <v>18333333</v>
          </cell>
          <cell r="L76">
            <v>5150000</v>
          </cell>
          <cell r="M76">
            <v>0.38</v>
          </cell>
        </row>
        <row r="77">
          <cell r="I77">
            <v>18333334</v>
          </cell>
          <cell r="J77">
            <v>18333333</v>
          </cell>
          <cell r="L77">
            <v>6416666.54</v>
          </cell>
          <cell r="M77">
            <v>0.35</v>
          </cell>
        </row>
      </sheetData>
      <sheetData sheetId="3" refreshError="1"/>
      <sheetData sheetId="4" refreshError="1"/>
      <sheetData sheetId="5" refreshError="1"/>
      <sheetData sheetId="6" refreshError="1"/>
      <sheetData sheetId="7" refreshError="1"/>
      <sheetData sheetId="8" refreshError="1"/>
      <sheetData sheetId="9">
        <row r="8">
          <cell r="E8">
            <v>2709</v>
          </cell>
          <cell r="F8">
            <v>1623</v>
          </cell>
        </row>
        <row r="9">
          <cell r="E9">
            <v>3629</v>
          </cell>
          <cell r="F9">
            <v>2750</v>
          </cell>
        </row>
        <row r="10">
          <cell r="E10">
            <v>4783</v>
          </cell>
          <cell r="F10">
            <v>3708</v>
          </cell>
        </row>
        <row r="11">
          <cell r="C11">
            <v>7659</v>
          </cell>
          <cell r="D11">
            <v>6812</v>
          </cell>
          <cell r="E11">
            <v>5626</v>
          </cell>
          <cell r="F11">
            <v>5000</v>
          </cell>
          <cell r="G11">
            <v>3650</v>
          </cell>
        </row>
        <row r="12">
          <cell r="C12">
            <v>8816</v>
          </cell>
          <cell r="D12">
            <v>7938</v>
          </cell>
          <cell r="E12">
            <v>6596</v>
          </cell>
          <cell r="F12">
            <v>5864</v>
          </cell>
          <cell r="G12">
            <v>4679</v>
          </cell>
        </row>
        <row r="13">
          <cell r="E13">
            <v>7992</v>
          </cell>
          <cell r="F13">
            <v>6900</v>
          </cell>
        </row>
        <row r="14">
          <cell r="E14">
            <v>8761</v>
          </cell>
          <cell r="F14">
            <v>7914</v>
          </cell>
        </row>
        <row r="15">
          <cell r="E15">
            <v>9782</v>
          </cell>
          <cell r="F15">
            <v>8736</v>
          </cell>
        </row>
        <row r="16">
          <cell r="E16">
            <v>10937</v>
          </cell>
          <cell r="F16">
            <v>9746</v>
          </cell>
        </row>
        <row r="17">
          <cell r="E17">
            <v>11732</v>
          </cell>
          <cell r="F17">
            <v>10792</v>
          </cell>
        </row>
        <row r="18">
          <cell r="E18">
            <v>12904</v>
          </cell>
          <cell r="F18">
            <v>11667</v>
          </cell>
        </row>
        <row r="19">
          <cell r="E19">
            <v>13840</v>
          </cell>
          <cell r="F19">
            <v>12792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ting"/>
      <sheetName val="Any-Column Lookup"/>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efreshError="1"/>
      <sheetData sheetId="3">
        <row r="3">
          <cell r="K3" t="str">
            <v>Jan</v>
          </cell>
        </row>
        <row r="4">
          <cell r="K4" t="str">
            <v>Feb</v>
          </cell>
        </row>
        <row r="5">
          <cell r="K5" t="str">
            <v>Mar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ow r="3">
          <cell r="G3" t="str">
            <v>Bombay</v>
          </cell>
          <cell r="I3" t="str">
            <v>FRM Comprehensive</v>
          </cell>
        </row>
        <row r="4">
          <cell r="G4" t="str">
            <v>Delhi</v>
          </cell>
          <cell r="I4" t="str">
            <v>CFA Comprehensive</v>
          </cell>
        </row>
        <row r="5">
          <cell r="G5" t="str">
            <v>Bangalore</v>
          </cell>
          <cell r="I5" t="str">
            <v>VisualizeFRM</v>
          </cell>
        </row>
        <row r="6">
          <cell r="G6" t="str">
            <v>Singapore</v>
          </cell>
          <cell r="I6" t="str">
            <v>Corporate Training</v>
          </cell>
        </row>
        <row r="7">
          <cell r="G7" t="str">
            <v>Online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K Answer"/>
      <sheetName val="K Sensitivity"/>
      <sheetName val="K Limits"/>
      <sheetName val="L"/>
      <sheetName val="L-Sol"/>
      <sheetName val="M"/>
      <sheetName val="N"/>
      <sheetName val="O"/>
      <sheetName val="Scroll Bars and Spinners"/>
    </sheetNames>
    <sheetDataSet>
      <sheetData sheetId="0" refreshError="1"/>
      <sheetData sheetId="1" refreshError="1"/>
      <sheetData sheetId="2" refreshError="1"/>
      <sheetData sheetId="3" refreshError="1"/>
      <sheetData sheetId="4"/>
      <sheetData sheetId="5" refreshError="1"/>
      <sheetData sheetId="6"/>
      <sheetData sheetId="7">
        <row r="7">
          <cell r="C7">
            <v>7200</v>
          </cell>
        </row>
      </sheetData>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ture Value"/>
      <sheetName val="Future Value (Data Table)"/>
      <sheetName val="Future Value (2-Inputs)"/>
      <sheetName val="Trend"/>
      <sheetName val="Iterate"/>
      <sheetName val="Correlation"/>
      <sheetName val="Descriptive"/>
      <sheetName val="Histogram"/>
      <sheetName val="Random (Dice Roll)"/>
      <sheetName val="Rank &amp; Percentile"/>
      <sheetName val="Goal Seek"/>
      <sheetName val="Margin"/>
      <sheetName val="Break Even"/>
      <sheetName val="Equations"/>
      <sheetName val="Chart Goal Seek"/>
      <sheetName val="Break Even (Goal Seek)"/>
      <sheetName val="Break Even (Solver)"/>
      <sheetName val="Sheet14"/>
      <sheetName val="Sheet15"/>
      <sheetName val="Sheet16"/>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ow r="10">
          <cell r="B10">
            <v>193224.57293287982</v>
          </cell>
          <cell r="C10">
            <v>135149.68966776197</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edupristin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S39"/>
  <sheetViews>
    <sheetView showGridLines="0" tabSelected="1" workbookViewId="0">
      <selection activeCell="E9" sqref="E9"/>
    </sheetView>
  </sheetViews>
  <sheetFormatPr defaultColWidth="0" defaultRowHeight="12.75" customHeight="1" zeroHeight="1" x14ac:dyDescent="0.2"/>
  <cols>
    <col min="1" max="4" width="10.140625" style="39" customWidth="1"/>
    <col min="5" max="11" width="9.140625" style="39" customWidth="1"/>
    <col min="12" max="256" width="0" style="39" hidden="1"/>
    <col min="257" max="267" width="9.140625" style="39" hidden="1" customWidth="1"/>
    <col min="268" max="512" width="0" style="39" hidden="1"/>
    <col min="513" max="523" width="9.140625" style="39" hidden="1" customWidth="1"/>
    <col min="524" max="768" width="0" style="39" hidden="1"/>
    <col min="769" max="779" width="9.140625" style="39" hidden="1" customWidth="1"/>
    <col min="780" max="1024" width="0" style="39" hidden="1"/>
    <col min="1025" max="1035" width="9.140625" style="39" hidden="1" customWidth="1"/>
    <col min="1036" max="1280" width="0" style="39" hidden="1"/>
    <col min="1281" max="1291" width="9.140625" style="39" hidden="1" customWidth="1"/>
    <col min="1292" max="1536" width="0" style="39" hidden="1"/>
    <col min="1537" max="1547" width="9.140625" style="39" hidden="1" customWidth="1"/>
    <col min="1548" max="1792" width="0" style="39" hidden="1"/>
    <col min="1793" max="1803" width="9.140625" style="39" hidden="1" customWidth="1"/>
    <col min="1804" max="2048" width="0" style="39" hidden="1"/>
    <col min="2049" max="2059" width="9.140625" style="39" hidden="1" customWidth="1"/>
    <col min="2060" max="2304" width="0" style="39" hidden="1"/>
    <col min="2305" max="2315" width="9.140625" style="39" hidden="1" customWidth="1"/>
    <col min="2316" max="2560" width="0" style="39" hidden="1"/>
    <col min="2561" max="2571" width="9.140625" style="39" hidden="1" customWidth="1"/>
    <col min="2572" max="2816" width="0" style="39" hidden="1"/>
    <col min="2817" max="2827" width="9.140625" style="39" hidden="1" customWidth="1"/>
    <col min="2828" max="3072" width="0" style="39" hidden="1"/>
    <col min="3073" max="3083" width="9.140625" style="39" hidden="1" customWidth="1"/>
    <col min="3084" max="3328" width="0" style="39" hidden="1"/>
    <col min="3329" max="3339" width="9.140625" style="39" hidden="1" customWidth="1"/>
    <col min="3340" max="3584" width="0" style="39" hidden="1"/>
    <col min="3585" max="3595" width="9.140625" style="39" hidden="1" customWidth="1"/>
    <col min="3596" max="3840" width="0" style="39" hidden="1"/>
    <col min="3841" max="3851" width="9.140625" style="39" hidden="1" customWidth="1"/>
    <col min="3852" max="4096" width="0" style="39" hidden="1"/>
    <col min="4097" max="4107" width="9.140625" style="39" hidden="1" customWidth="1"/>
    <col min="4108" max="4352" width="0" style="39" hidden="1"/>
    <col min="4353" max="4363" width="9.140625" style="39" hidden="1" customWidth="1"/>
    <col min="4364" max="4608" width="0" style="39" hidden="1"/>
    <col min="4609" max="4619" width="9.140625" style="39" hidden="1" customWidth="1"/>
    <col min="4620" max="4864" width="0" style="39" hidden="1"/>
    <col min="4865" max="4875" width="9.140625" style="39" hidden="1" customWidth="1"/>
    <col min="4876" max="5120" width="0" style="39" hidden="1"/>
    <col min="5121" max="5131" width="9.140625" style="39" hidden="1" customWidth="1"/>
    <col min="5132" max="5376" width="0" style="39" hidden="1"/>
    <col min="5377" max="5387" width="9.140625" style="39" hidden="1" customWidth="1"/>
    <col min="5388" max="5632" width="0" style="39" hidden="1"/>
    <col min="5633" max="5643" width="9.140625" style="39" hidden="1" customWidth="1"/>
    <col min="5644" max="5888" width="0" style="39" hidden="1"/>
    <col min="5889" max="5899" width="9.140625" style="39" hidden="1" customWidth="1"/>
    <col min="5900" max="6144" width="0" style="39" hidden="1"/>
    <col min="6145" max="6155" width="9.140625" style="39" hidden="1" customWidth="1"/>
    <col min="6156" max="6400" width="0" style="39" hidden="1"/>
    <col min="6401" max="6411" width="9.140625" style="39" hidden="1" customWidth="1"/>
    <col min="6412" max="6656" width="0" style="39" hidden="1"/>
    <col min="6657" max="6667" width="9.140625" style="39" hidden="1" customWidth="1"/>
    <col min="6668" max="6912" width="0" style="39" hidden="1"/>
    <col min="6913" max="6923" width="9.140625" style="39" hidden="1" customWidth="1"/>
    <col min="6924" max="7168" width="0" style="39" hidden="1"/>
    <col min="7169" max="7179" width="9.140625" style="39" hidden="1" customWidth="1"/>
    <col min="7180" max="7424" width="0" style="39" hidden="1"/>
    <col min="7425" max="7435" width="9.140625" style="39" hidden="1" customWidth="1"/>
    <col min="7436" max="7680" width="0" style="39" hidden="1"/>
    <col min="7681" max="7691" width="9.140625" style="39" hidden="1" customWidth="1"/>
    <col min="7692" max="7936" width="0" style="39" hidden="1"/>
    <col min="7937" max="7947" width="9.140625" style="39" hidden="1" customWidth="1"/>
    <col min="7948" max="8192" width="0" style="39" hidden="1"/>
    <col min="8193" max="8203" width="9.140625" style="39" hidden="1" customWidth="1"/>
    <col min="8204" max="8448" width="0" style="39" hidden="1"/>
    <col min="8449" max="8459" width="9.140625" style="39" hidden="1" customWidth="1"/>
    <col min="8460" max="8704" width="0" style="39" hidden="1"/>
    <col min="8705" max="8715" width="9.140625" style="39" hidden="1" customWidth="1"/>
    <col min="8716" max="8960" width="0" style="39" hidden="1"/>
    <col min="8961" max="8971" width="9.140625" style="39" hidden="1" customWidth="1"/>
    <col min="8972" max="9216" width="0" style="39" hidden="1"/>
    <col min="9217" max="9227" width="9.140625" style="39" hidden="1" customWidth="1"/>
    <col min="9228" max="9472" width="0" style="39" hidden="1"/>
    <col min="9473" max="9483" width="9.140625" style="39" hidden="1" customWidth="1"/>
    <col min="9484" max="9728" width="0" style="39" hidden="1"/>
    <col min="9729" max="9739" width="9.140625" style="39" hidden="1" customWidth="1"/>
    <col min="9740" max="9984" width="0" style="39" hidden="1"/>
    <col min="9985" max="9995" width="9.140625" style="39" hidden="1" customWidth="1"/>
    <col min="9996" max="10240" width="0" style="39" hidden="1"/>
    <col min="10241" max="10251" width="9.140625" style="39" hidden="1" customWidth="1"/>
    <col min="10252" max="10496" width="0" style="39" hidden="1"/>
    <col min="10497" max="10507" width="9.140625" style="39" hidden="1" customWidth="1"/>
    <col min="10508" max="10752" width="0" style="39" hidden="1"/>
    <col min="10753" max="10763" width="9.140625" style="39" hidden="1" customWidth="1"/>
    <col min="10764" max="11008" width="0" style="39" hidden="1"/>
    <col min="11009" max="11019" width="9.140625" style="39" hidden="1" customWidth="1"/>
    <col min="11020" max="11264" width="0" style="39" hidden="1"/>
    <col min="11265" max="11275" width="9.140625" style="39" hidden="1" customWidth="1"/>
    <col min="11276" max="11520" width="0" style="39" hidden="1"/>
    <col min="11521" max="11531" width="9.140625" style="39" hidden="1" customWidth="1"/>
    <col min="11532" max="11776" width="0" style="39" hidden="1"/>
    <col min="11777" max="11787" width="9.140625" style="39" hidden="1" customWidth="1"/>
    <col min="11788" max="12032" width="0" style="39" hidden="1"/>
    <col min="12033" max="12043" width="9.140625" style="39" hidden="1" customWidth="1"/>
    <col min="12044" max="12288" width="0" style="39" hidden="1"/>
    <col min="12289" max="12299" width="9.140625" style="39" hidden="1" customWidth="1"/>
    <col min="12300" max="12544" width="0" style="39" hidden="1"/>
    <col min="12545" max="12555" width="9.140625" style="39" hidden="1" customWidth="1"/>
    <col min="12556" max="12800" width="0" style="39" hidden="1"/>
    <col min="12801" max="12811" width="9.140625" style="39" hidden="1" customWidth="1"/>
    <col min="12812" max="13056" width="0" style="39" hidden="1"/>
    <col min="13057" max="13067" width="9.140625" style="39" hidden="1" customWidth="1"/>
    <col min="13068" max="13312" width="0" style="39" hidden="1"/>
    <col min="13313" max="13323" width="9.140625" style="39" hidden="1" customWidth="1"/>
    <col min="13324" max="13568" width="0" style="39" hidden="1"/>
    <col min="13569" max="13579" width="9.140625" style="39" hidden="1" customWidth="1"/>
    <col min="13580" max="13824" width="0" style="39" hidden="1"/>
    <col min="13825" max="13835" width="9.140625" style="39" hidden="1" customWidth="1"/>
    <col min="13836" max="14080" width="0" style="39" hidden="1"/>
    <col min="14081" max="14091" width="9.140625" style="39" hidden="1" customWidth="1"/>
    <col min="14092" max="14336" width="0" style="39" hidden="1"/>
    <col min="14337" max="14347" width="9.140625" style="39" hidden="1" customWidth="1"/>
    <col min="14348" max="14592" width="0" style="39" hidden="1"/>
    <col min="14593" max="14603" width="9.140625" style="39" hidden="1" customWidth="1"/>
    <col min="14604" max="14848" width="0" style="39" hidden="1"/>
    <col min="14849" max="14859" width="9.140625" style="39" hidden="1" customWidth="1"/>
    <col min="14860" max="15104" width="0" style="39" hidden="1"/>
    <col min="15105" max="15115" width="9.140625" style="39" hidden="1" customWidth="1"/>
    <col min="15116" max="15360" width="0" style="39" hidden="1"/>
    <col min="15361" max="15371" width="9.140625" style="39" hidden="1" customWidth="1"/>
    <col min="15372" max="15616" width="0" style="39" hidden="1"/>
    <col min="15617" max="15627" width="9.140625" style="39" hidden="1" customWidth="1"/>
    <col min="15628" max="15872" width="0" style="39" hidden="1"/>
    <col min="15873" max="15883" width="9.140625" style="39" hidden="1" customWidth="1"/>
    <col min="15884" max="16128" width="0" style="39" hidden="1"/>
    <col min="16129" max="16139" width="9.140625" style="39" hidden="1" customWidth="1"/>
    <col min="16140" max="16384" width="0" style="39" hidden="1"/>
  </cols>
  <sheetData>
    <row r="1" spans="1:11" x14ac:dyDescent="0.2">
      <c r="A1" s="35"/>
      <c r="B1" s="36"/>
      <c r="C1" s="36"/>
      <c r="D1" s="36"/>
      <c r="E1" s="36"/>
      <c r="F1" s="37"/>
      <c r="G1" s="36"/>
      <c r="H1" s="36"/>
      <c r="I1" s="36"/>
      <c r="J1" s="36"/>
      <c r="K1" s="38"/>
    </row>
    <row r="2" spans="1:11" ht="140.1" customHeight="1" x14ac:dyDescent="0.2">
      <c r="A2" s="40"/>
      <c r="B2" s="41"/>
      <c r="C2" s="41"/>
      <c r="D2" s="41"/>
      <c r="E2" s="41"/>
      <c r="F2" s="41"/>
      <c r="G2" s="41"/>
      <c r="I2" s="41"/>
      <c r="J2" s="41"/>
      <c r="K2" s="42"/>
    </row>
    <row r="3" spans="1:11" s="46" customFormat="1" ht="23.25" x14ac:dyDescent="0.25">
      <c r="A3" s="43"/>
      <c r="B3" s="44"/>
      <c r="C3" s="44"/>
      <c r="D3" s="44"/>
      <c r="E3" s="160" t="s">
        <v>127</v>
      </c>
      <c r="F3" s="160"/>
      <c r="G3" s="160"/>
      <c r="H3" s="160"/>
      <c r="I3" s="160"/>
      <c r="J3" s="160"/>
      <c r="K3" s="160"/>
    </row>
    <row r="4" spans="1:11" s="46" customFormat="1" ht="15" x14ac:dyDescent="0.25">
      <c r="A4" s="43"/>
      <c r="B4" s="44"/>
      <c r="C4" s="44"/>
      <c r="D4" s="45"/>
      <c r="E4" s="161" t="s">
        <v>128</v>
      </c>
      <c r="F4" s="161"/>
      <c r="G4" s="161"/>
      <c r="H4" s="161"/>
      <c r="I4" s="161"/>
      <c r="J4" s="161"/>
      <c r="K4" s="161"/>
    </row>
    <row r="5" spans="1:11" s="46" customFormat="1" ht="15" x14ac:dyDescent="0.25">
      <c r="A5" s="43"/>
      <c r="B5" s="44"/>
      <c r="C5" s="44"/>
      <c r="D5" s="45"/>
      <c r="E5" s="51"/>
      <c r="F5" s="51"/>
      <c r="G5" s="51"/>
      <c r="H5" s="51"/>
      <c r="I5" s="51"/>
      <c r="J5" s="51"/>
      <c r="K5" s="51"/>
    </row>
    <row r="6" spans="1:11" s="46" customFormat="1" ht="24.75" customHeight="1" x14ac:dyDescent="0.25">
      <c r="A6" s="43"/>
      <c r="B6" s="44"/>
      <c r="C6" s="44"/>
      <c r="D6" s="45"/>
      <c r="E6" s="162" t="s">
        <v>134</v>
      </c>
      <c r="F6" s="162"/>
      <c r="G6" s="162"/>
      <c r="H6" s="162"/>
      <c r="I6" s="162"/>
      <c r="J6" s="162"/>
      <c r="K6" s="162"/>
    </row>
    <row r="7" spans="1:11" s="46" customFormat="1" ht="22.5" customHeight="1" x14ac:dyDescent="0.25">
      <c r="A7" s="43"/>
      <c r="B7" s="44"/>
      <c r="C7" s="44"/>
      <c r="E7" s="51" t="s">
        <v>135</v>
      </c>
      <c r="F7" s="51"/>
      <c r="G7" s="51"/>
      <c r="H7" s="51"/>
      <c r="I7" s="51"/>
      <c r="J7" s="51"/>
      <c r="K7" s="51"/>
    </row>
    <row r="8" spans="1:11" s="46" customFormat="1" ht="26.25" customHeight="1" x14ac:dyDescent="0.25">
      <c r="A8" s="43"/>
      <c r="B8" s="44"/>
      <c r="C8" s="44"/>
      <c r="D8" s="45"/>
      <c r="E8" s="163" t="s">
        <v>136</v>
      </c>
      <c r="F8" s="161"/>
      <c r="G8" s="161"/>
      <c r="H8" s="161"/>
      <c r="I8" s="161"/>
      <c r="J8" s="161"/>
      <c r="K8" s="161"/>
    </row>
    <row r="9" spans="1:11" s="46" customFormat="1" x14ac:dyDescent="0.25">
      <c r="A9" s="43"/>
      <c r="B9" s="44"/>
      <c r="C9" s="44"/>
      <c r="E9" s="44"/>
      <c r="F9" s="44"/>
      <c r="G9" s="44"/>
      <c r="H9" s="44"/>
      <c r="I9" s="44"/>
      <c r="J9" s="44"/>
      <c r="K9" s="44"/>
    </row>
    <row r="10" spans="1:11" s="46" customFormat="1" ht="76.5" customHeight="1" x14ac:dyDescent="0.25">
      <c r="A10" s="43"/>
      <c r="B10" s="44"/>
      <c r="C10" s="44"/>
      <c r="D10" s="44"/>
      <c r="E10" s="164" t="s">
        <v>141</v>
      </c>
      <c r="F10" s="164"/>
      <c r="G10" s="164"/>
      <c r="H10" s="164"/>
      <c r="I10" s="164"/>
      <c r="J10" s="164"/>
      <c r="K10" s="164"/>
    </row>
    <row r="11" spans="1:11" s="46" customFormat="1" ht="15" x14ac:dyDescent="0.25">
      <c r="A11" s="43"/>
      <c r="B11" s="44"/>
      <c r="C11" s="44"/>
      <c r="E11" s="47"/>
      <c r="F11" s="47"/>
      <c r="G11" s="47"/>
      <c r="H11" s="47"/>
      <c r="I11" s="47"/>
      <c r="J11" s="48"/>
      <c r="K11" s="48"/>
    </row>
    <row r="12" spans="1:11" s="46" customFormat="1" ht="33" customHeight="1" x14ac:dyDescent="0.25">
      <c r="A12" s="43"/>
      <c r="B12" s="44"/>
      <c r="C12" s="44"/>
      <c r="D12" s="44"/>
      <c r="E12" s="159" t="s">
        <v>139</v>
      </c>
      <c r="F12" s="159"/>
      <c r="G12" s="159"/>
      <c r="H12" s="159"/>
      <c r="I12" s="159"/>
      <c r="J12" s="159"/>
      <c r="K12" s="159"/>
    </row>
    <row r="13" spans="1:11" s="46" customFormat="1" x14ac:dyDescent="0.25">
      <c r="A13" s="43"/>
      <c r="B13" s="44"/>
      <c r="C13" s="44"/>
      <c r="D13" s="44"/>
      <c r="E13" s="44"/>
      <c r="F13" s="44"/>
      <c r="G13" s="44"/>
      <c r="H13" s="44"/>
      <c r="I13" s="44"/>
      <c r="J13" s="44"/>
      <c r="K13" s="56"/>
    </row>
    <row r="14" spans="1:11" s="46" customFormat="1" ht="15" x14ac:dyDescent="0.25">
      <c r="A14" s="43"/>
      <c r="B14" s="44"/>
      <c r="C14" s="44"/>
      <c r="D14" s="44"/>
      <c r="E14" s="57" t="s">
        <v>129</v>
      </c>
      <c r="F14" s="44"/>
      <c r="G14" s="44"/>
      <c r="I14" s="44"/>
      <c r="J14" s="44"/>
      <c r="K14" s="56"/>
    </row>
    <row r="15" spans="1:11" x14ac:dyDescent="0.2">
      <c r="A15" s="40"/>
      <c r="B15" s="41"/>
      <c r="C15" s="41"/>
      <c r="D15" s="41"/>
      <c r="F15" s="58" t="s">
        <v>130</v>
      </c>
      <c r="G15" s="41"/>
      <c r="I15" s="41"/>
      <c r="J15" s="41"/>
      <c r="K15" s="42"/>
    </row>
    <row r="16" spans="1:11" x14ac:dyDescent="0.2">
      <c r="A16" s="40"/>
      <c r="B16" s="41"/>
      <c r="C16" s="41"/>
      <c r="D16" s="41"/>
      <c r="G16" s="41"/>
      <c r="I16" s="41"/>
      <c r="J16" s="41"/>
      <c r="K16" s="42"/>
    </row>
    <row r="17" spans="1:11" x14ac:dyDescent="0.2">
      <c r="A17" s="49" t="s">
        <v>131</v>
      </c>
      <c r="B17" s="41"/>
      <c r="C17" s="41"/>
      <c r="D17" s="41"/>
      <c r="G17" s="41"/>
      <c r="I17" s="41"/>
      <c r="J17" s="41"/>
      <c r="K17" s="42"/>
    </row>
    <row r="18" spans="1:11" x14ac:dyDescent="0.2">
      <c r="A18" s="50" t="s">
        <v>132</v>
      </c>
      <c r="B18" s="41"/>
      <c r="C18" s="41"/>
      <c r="D18" s="41"/>
      <c r="F18" s="58"/>
      <c r="G18" s="41"/>
      <c r="I18" s="41"/>
      <c r="J18" s="41"/>
      <c r="K18" s="42"/>
    </row>
    <row r="19" spans="1:11" x14ac:dyDescent="0.2">
      <c r="A19" s="50" t="s">
        <v>133</v>
      </c>
      <c r="B19" s="41"/>
      <c r="C19" s="41"/>
      <c r="D19" s="41"/>
      <c r="E19" s="59"/>
      <c r="F19" s="58"/>
      <c r="G19" s="41"/>
      <c r="I19" s="41"/>
      <c r="J19" s="41"/>
      <c r="K19" s="42"/>
    </row>
    <row r="20" spans="1:11" x14ac:dyDescent="0.2">
      <c r="I20" s="41"/>
      <c r="J20" s="41"/>
      <c r="K20" s="42"/>
    </row>
    <row r="21" spans="1:11" hidden="1" x14ac:dyDescent="0.2">
      <c r="B21" s="41"/>
      <c r="C21" s="41"/>
      <c r="D21" s="41"/>
      <c r="E21" s="41"/>
      <c r="F21" s="41"/>
      <c r="G21" s="41"/>
      <c r="I21" s="41"/>
      <c r="J21" s="41"/>
      <c r="K21" s="42"/>
    </row>
    <row r="22" spans="1:11" hidden="1" x14ac:dyDescent="0.2">
      <c r="B22" s="41"/>
      <c r="C22" s="41"/>
      <c r="D22" s="41"/>
      <c r="E22" s="41"/>
      <c r="F22" s="41"/>
      <c r="G22" s="41"/>
      <c r="I22" s="41"/>
      <c r="J22" s="41"/>
      <c r="K22" s="42"/>
    </row>
    <row r="23" spans="1:11" hidden="1" x14ac:dyDescent="0.2">
      <c r="B23" s="41"/>
      <c r="C23" s="41"/>
      <c r="D23" s="41"/>
      <c r="E23" s="41"/>
      <c r="F23" s="41"/>
      <c r="G23" s="41"/>
      <c r="I23" s="41"/>
      <c r="J23" s="41"/>
      <c r="K23" s="42"/>
    </row>
    <row r="24" spans="1:11" ht="12.75" hidden="1" customHeight="1" x14ac:dyDescent="0.2"/>
    <row r="25" spans="1:11" ht="12.75" hidden="1" customHeight="1" x14ac:dyDescent="0.2"/>
    <row r="26" spans="1:11" ht="12.75" hidden="1" customHeight="1" x14ac:dyDescent="0.2"/>
    <row r="27" spans="1:11" ht="12.75" hidden="1" customHeight="1" x14ac:dyDescent="0.2"/>
    <row r="28" spans="1:11" ht="12.75" hidden="1" customHeight="1" x14ac:dyDescent="0.2"/>
    <row r="29" spans="1:11" ht="12.75" hidden="1" customHeight="1" x14ac:dyDescent="0.2"/>
    <row r="30" spans="1:11" ht="12.75" hidden="1" customHeight="1" x14ac:dyDescent="0.2"/>
    <row r="31" spans="1:11" ht="12.75" hidden="1" customHeight="1" x14ac:dyDescent="0.2"/>
    <row r="32" spans="1:11"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customHeight="1" x14ac:dyDescent="0.2"/>
  </sheetData>
  <sheetProtection password="CF5A" sheet="1" objects="1" scenarios="1" selectLockedCells="1" selectUnlockedCells="1"/>
  <mergeCells count="6">
    <mergeCell ref="E12:K12"/>
    <mergeCell ref="E3:K3"/>
    <mergeCell ref="E4:K4"/>
    <mergeCell ref="E6:K6"/>
    <mergeCell ref="E8:K8"/>
    <mergeCell ref="E10:K10"/>
  </mergeCells>
  <hyperlinks>
    <hyperlink ref="F15" r:id="rId1"/>
  </hyperlinks>
  <pageMargins left="0.75" right="0.75" top="1" bottom="1" header="0.5" footer="0.5"/>
  <pageSetup paperSize="9" orientation="portrait" verticalDpi="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1"/>
  <sheetViews>
    <sheetView topLeftCell="A71" workbookViewId="0">
      <selection activeCell="A80" sqref="A80"/>
    </sheetView>
  </sheetViews>
  <sheetFormatPr defaultRowHeight="15" x14ac:dyDescent="0.25"/>
  <cols>
    <col min="1" max="2" width="9.140625" style="2"/>
    <col min="3" max="3" width="10.140625" style="2" customWidth="1"/>
    <col min="4" max="4" width="11.42578125" style="2" customWidth="1"/>
    <col min="5" max="7" width="9.140625" style="2"/>
    <col min="8" max="8" width="12.5703125" style="2" customWidth="1"/>
    <col min="9" max="12" width="9.140625" style="2"/>
    <col min="13" max="14" width="12.28515625" style="2" bestFit="1" customWidth="1"/>
    <col min="15" max="16" width="9.7109375" style="2" bestFit="1" customWidth="1"/>
    <col min="17" max="17" width="10.42578125" style="2" bestFit="1" customWidth="1"/>
    <col min="18" max="16384" width="9.140625" style="2"/>
  </cols>
  <sheetData>
    <row r="1" spans="1:1" x14ac:dyDescent="0.25">
      <c r="A1" s="1" t="s">
        <v>0</v>
      </c>
    </row>
    <row r="20" spans="1:5" x14ac:dyDescent="0.25">
      <c r="A20" s="4"/>
      <c r="B20" s="4"/>
      <c r="C20" s="5"/>
      <c r="D20" s="5"/>
      <c r="E20" s="6"/>
    </row>
    <row r="21" spans="1:5" x14ac:dyDescent="0.25">
      <c r="A21" s="7"/>
      <c r="B21" s="7"/>
      <c r="C21" s="8"/>
      <c r="D21" s="8"/>
      <c r="E21" s="6"/>
    </row>
    <row r="22" spans="1:5" x14ac:dyDescent="0.25">
      <c r="A22" s="7"/>
      <c r="B22" s="7"/>
      <c r="C22" s="8"/>
      <c r="D22" s="8"/>
      <c r="E22" s="6"/>
    </row>
    <row r="23" spans="1:5" x14ac:dyDescent="0.25">
      <c r="A23" s="7"/>
      <c r="B23" s="7"/>
      <c r="C23" s="8"/>
      <c r="D23" s="8"/>
      <c r="E23" s="6"/>
    </row>
    <row r="24" spans="1:5" x14ac:dyDescent="0.25">
      <c r="A24" s="6"/>
      <c r="B24" s="6"/>
      <c r="C24" s="6"/>
      <c r="D24" s="6"/>
      <c r="E24" s="6"/>
    </row>
    <row r="25" spans="1:5" x14ac:dyDescent="0.25">
      <c r="A25" s="6"/>
      <c r="B25" s="6"/>
      <c r="C25" s="6"/>
      <c r="D25" s="6"/>
      <c r="E25" s="6"/>
    </row>
    <row r="26" spans="1:5" x14ac:dyDescent="0.25">
      <c r="A26" s="3"/>
    </row>
    <row r="27" spans="1:5" x14ac:dyDescent="0.25">
      <c r="A27" s="3"/>
    </row>
    <row r="28" spans="1:5" x14ac:dyDescent="0.25">
      <c r="A28" s="3"/>
    </row>
    <row r="29" spans="1:5" x14ac:dyDescent="0.25">
      <c r="A29" s="3"/>
    </row>
    <row r="30" spans="1:5" x14ac:dyDescent="0.25">
      <c r="A30" s="3"/>
    </row>
    <row r="31" spans="1:5" x14ac:dyDescent="0.25">
      <c r="A31" s="3"/>
    </row>
    <row r="34" spans="1:15" x14ac:dyDescent="0.25">
      <c r="A34" s="60" t="s">
        <v>21</v>
      </c>
    </row>
    <row r="35" spans="1:15" x14ac:dyDescent="0.25">
      <c r="A35" s="3"/>
      <c r="C35" s="166" t="s">
        <v>35</v>
      </c>
      <c r="D35" s="167"/>
      <c r="E35" s="167"/>
      <c r="F35" s="167"/>
      <c r="G35" s="167"/>
      <c r="H35" s="168"/>
      <c r="I35" s="25"/>
    </row>
    <row r="36" spans="1:15" x14ac:dyDescent="0.25">
      <c r="A36" s="3"/>
      <c r="C36" s="165" t="s">
        <v>22</v>
      </c>
      <c r="D36" s="165"/>
      <c r="E36" s="165"/>
      <c r="F36" s="165"/>
      <c r="G36" s="165"/>
      <c r="H36" s="145">
        <v>625000</v>
      </c>
      <c r="I36" s="6"/>
    </row>
    <row r="37" spans="1:15" x14ac:dyDescent="0.25">
      <c r="A37" s="3"/>
      <c r="C37" s="165" t="s">
        <v>23</v>
      </c>
      <c r="D37" s="165"/>
      <c r="E37" s="165"/>
      <c r="F37" s="165"/>
      <c r="G37" s="165"/>
      <c r="H37" s="145">
        <v>80500</v>
      </c>
      <c r="I37" s="6"/>
    </row>
    <row r="38" spans="1:15" x14ac:dyDescent="0.25">
      <c r="A38" s="3"/>
      <c r="C38" s="165" t="s">
        <v>24</v>
      </c>
      <c r="D38" s="165"/>
      <c r="E38" s="165"/>
      <c r="F38" s="165"/>
      <c r="G38" s="165"/>
      <c r="H38" s="131">
        <v>0.05</v>
      </c>
      <c r="I38" s="6"/>
    </row>
    <row r="39" spans="1:15" x14ac:dyDescent="0.25">
      <c r="A39" s="3"/>
      <c r="C39" s="165" t="s">
        <v>25</v>
      </c>
      <c r="D39" s="165"/>
      <c r="E39" s="165"/>
      <c r="F39" s="165"/>
      <c r="G39" s="165"/>
      <c r="H39" s="145">
        <v>20000</v>
      </c>
      <c r="I39" s="6"/>
    </row>
    <row r="40" spans="1:15" x14ac:dyDescent="0.25">
      <c r="A40" s="3"/>
      <c r="C40" s="165" t="s">
        <v>27</v>
      </c>
      <c r="D40" s="165"/>
      <c r="E40" s="165"/>
      <c r="F40" s="165"/>
      <c r="G40" s="165"/>
      <c r="H40" s="131">
        <v>0.3</v>
      </c>
      <c r="I40" s="6"/>
    </row>
    <row r="41" spans="1:15" x14ac:dyDescent="0.25">
      <c r="A41" s="3"/>
      <c r="C41" s="165" t="s">
        <v>34</v>
      </c>
      <c r="D41" s="165"/>
      <c r="E41" s="165"/>
      <c r="F41" s="165"/>
      <c r="G41" s="165"/>
      <c r="H41" s="131">
        <v>0.7</v>
      </c>
      <c r="I41" s="6"/>
    </row>
    <row r="42" spans="1:15" x14ac:dyDescent="0.25">
      <c r="A42" s="3"/>
      <c r="C42" s="165" t="s">
        <v>46</v>
      </c>
      <c r="D42" s="165"/>
      <c r="E42" s="165"/>
      <c r="F42" s="165"/>
      <c r="G42" s="165"/>
      <c r="H42" s="131">
        <v>0.06</v>
      </c>
      <c r="I42" s="6"/>
      <c r="O42" s="31"/>
    </row>
    <row r="43" spans="1:15" x14ac:dyDescent="0.25">
      <c r="A43" s="3"/>
      <c r="C43" s="165" t="s">
        <v>47</v>
      </c>
      <c r="D43" s="165"/>
      <c r="E43" s="165"/>
      <c r="F43" s="165"/>
      <c r="G43" s="165"/>
      <c r="H43" s="157" t="s">
        <v>48</v>
      </c>
      <c r="I43" s="6"/>
      <c r="M43" s="17"/>
      <c r="O43" s="31"/>
    </row>
    <row r="44" spans="1:15" x14ac:dyDescent="0.25">
      <c r="A44" s="3"/>
      <c r="C44" s="165" t="s">
        <v>49</v>
      </c>
      <c r="D44" s="165"/>
      <c r="E44" s="165"/>
      <c r="F44" s="165"/>
      <c r="G44" s="165"/>
      <c r="H44" s="158">
        <v>15</v>
      </c>
      <c r="I44" s="6"/>
      <c r="O44" s="31"/>
    </row>
    <row r="45" spans="1:15" x14ac:dyDescent="0.25">
      <c r="A45" s="3"/>
      <c r="C45" s="165" t="s">
        <v>28</v>
      </c>
      <c r="D45" s="165"/>
      <c r="E45" s="165"/>
      <c r="F45" s="165"/>
      <c r="G45" s="165"/>
      <c r="H45" s="131">
        <v>0.32</v>
      </c>
      <c r="I45" s="6"/>
      <c r="M45" s="24"/>
    </row>
    <row r="46" spans="1:15" x14ac:dyDescent="0.25">
      <c r="A46" s="3"/>
      <c r="C46" s="165" t="s">
        <v>29</v>
      </c>
      <c r="D46" s="165"/>
      <c r="E46" s="165"/>
      <c r="F46" s="165"/>
      <c r="G46" s="165"/>
      <c r="H46" s="131">
        <v>0.21</v>
      </c>
      <c r="I46" s="6"/>
    </row>
    <row r="47" spans="1:15" x14ac:dyDescent="0.25">
      <c r="A47" s="3"/>
      <c r="C47" s="165" t="s">
        <v>30</v>
      </c>
      <c r="D47" s="165"/>
      <c r="E47" s="165"/>
      <c r="F47" s="165"/>
      <c r="G47" s="165"/>
      <c r="H47" s="131">
        <v>0.26</v>
      </c>
      <c r="I47" s="6"/>
      <c r="M47" s="31"/>
      <c r="N47" s="31"/>
      <c r="O47" s="31"/>
    </row>
    <row r="48" spans="1:15" x14ac:dyDescent="0.25">
      <c r="A48" s="3"/>
      <c r="C48" s="165" t="s">
        <v>36</v>
      </c>
      <c r="D48" s="165"/>
      <c r="E48" s="165"/>
      <c r="F48" s="165"/>
      <c r="G48" s="165"/>
      <c r="H48" s="67">
        <v>3</v>
      </c>
      <c r="I48" s="6"/>
      <c r="M48" s="31"/>
      <c r="N48" s="31"/>
      <c r="O48" s="31"/>
    </row>
    <row r="49" spans="1:16" x14ac:dyDescent="0.25">
      <c r="A49" s="3"/>
      <c r="C49" s="165" t="s">
        <v>32</v>
      </c>
      <c r="D49" s="165"/>
      <c r="E49" s="165"/>
      <c r="F49" s="165"/>
      <c r="G49" s="165"/>
      <c r="H49" s="145">
        <v>910000</v>
      </c>
      <c r="I49" s="6"/>
      <c r="M49" s="31"/>
      <c r="N49" s="31"/>
      <c r="O49" s="31"/>
    </row>
    <row r="50" spans="1:16" x14ac:dyDescent="0.25">
      <c r="A50" s="3"/>
      <c r="C50" s="165" t="s">
        <v>31</v>
      </c>
      <c r="D50" s="165"/>
      <c r="E50" s="165"/>
      <c r="F50" s="165"/>
      <c r="G50" s="165"/>
      <c r="H50" s="145">
        <v>77000</v>
      </c>
      <c r="I50" s="6"/>
      <c r="M50" s="31"/>
      <c r="N50" s="31"/>
      <c r="O50" s="31"/>
    </row>
    <row r="51" spans="1:16" x14ac:dyDescent="0.25">
      <c r="A51" s="3"/>
      <c r="C51" s="165" t="s">
        <v>33</v>
      </c>
      <c r="D51" s="165"/>
      <c r="E51" s="165"/>
      <c r="F51" s="165"/>
      <c r="G51" s="165"/>
      <c r="H51" s="131">
        <v>0.12</v>
      </c>
      <c r="I51" s="6"/>
      <c r="M51" s="31"/>
      <c r="N51" s="31"/>
      <c r="O51" s="31"/>
    </row>
    <row r="52" spans="1:16" x14ac:dyDescent="0.25">
      <c r="A52" s="3"/>
      <c r="C52" s="165" t="s">
        <v>83</v>
      </c>
      <c r="D52" s="165"/>
      <c r="E52" s="165"/>
      <c r="F52" s="165"/>
      <c r="G52" s="165"/>
      <c r="H52" s="67">
        <v>25745</v>
      </c>
      <c r="I52" s="6"/>
      <c r="M52" s="31"/>
      <c r="N52" s="31"/>
      <c r="O52" s="31"/>
    </row>
    <row r="53" spans="1:16" x14ac:dyDescent="0.25">
      <c r="A53" s="3"/>
      <c r="C53" s="165" t="s">
        <v>82</v>
      </c>
      <c r="D53" s="165"/>
      <c r="E53" s="165"/>
      <c r="F53" s="165"/>
      <c r="G53" s="165"/>
      <c r="H53" s="67">
        <v>24601</v>
      </c>
      <c r="M53" s="31"/>
      <c r="N53" s="31"/>
      <c r="O53" s="31"/>
    </row>
    <row r="54" spans="1:16" x14ac:dyDescent="0.25">
      <c r="A54" s="3"/>
      <c r="C54" s="165" t="s">
        <v>81</v>
      </c>
      <c r="D54" s="165"/>
      <c r="E54" s="165"/>
      <c r="F54" s="165"/>
      <c r="G54" s="165"/>
      <c r="H54" s="67">
        <v>23385</v>
      </c>
      <c r="M54" s="31"/>
      <c r="N54" s="31"/>
      <c r="O54" s="31"/>
      <c r="P54" s="24"/>
    </row>
    <row r="55" spans="1:16" x14ac:dyDescent="0.25">
      <c r="A55" s="3"/>
      <c r="C55" s="26"/>
      <c r="D55" s="26"/>
      <c r="E55" s="26"/>
      <c r="F55" s="26"/>
      <c r="G55" s="26"/>
      <c r="H55" s="6"/>
      <c r="M55" s="31"/>
      <c r="N55" s="31"/>
      <c r="O55" s="31"/>
      <c r="P55" s="24"/>
    </row>
    <row r="56" spans="1:16" x14ac:dyDescent="0.25">
      <c r="A56" s="3"/>
      <c r="C56" s="26"/>
      <c r="D56" s="26"/>
      <c r="E56" s="26"/>
      <c r="F56" s="26"/>
      <c r="G56" s="26"/>
      <c r="H56" s="6"/>
      <c r="M56" s="31"/>
      <c r="N56" s="31"/>
      <c r="O56" s="31"/>
      <c r="P56" s="24"/>
    </row>
    <row r="57" spans="1:16" x14ac:dyDescent="0.25">
      <c r="A57" s="10" t="s">
        <v>37</v>
      </c>
      <c r="M57" s="31"/>
      <c r="N57" s="31"/>
      <c r="O57" s="31"/>
      <c r="P57" s="24"/>
    </row>
    <row r="58" spans="1:16" x14ac:dyDescent="0.25">
      <c r="A58" s="169" t="s">
        <v>140</v>
      </c>
      <c r="B58" s="170"/>
      <c r="M58" s="31"/>
      <c r="N58" s="31"/>
      <c r="O58" s="31"/>
      <c r="P58" s="24"/>
    </row>
    <row r="59" spans="1:16" x14ac:dyDescent="0.25">
      <c r="A59" s="66" t="s">
        <v>12</v>
      </c>
      <c r="B59" s="66"/>
      <c r="C59" s="171" t="s">
        <v>40</v>
      </c>
      <c r="D59" s="172"/>
      <c r="E59" s="75"/>
      <c r="M59" s="31"/>
      <c r="N59" s="31"/>
      <c r="O59" s="31"/>
      <c r="P59" s="24"/>
    </row>
    <row r="60" spans="1:16" x14ac:dyDescent="0.25">
      <c r="A60" s="66" t="s">
        <v>15</v>
      </c>
      <c r="B60" s="66"/>
      <c r="C60" s="171" t="s">
        <v>38</v>
      </c>
      <c r="D60" s="172"/>
      <c r="E60" s="75"/>
      <c r="M60" s="31"/>
      <c r="N60" s="31"/>
      <c r="O60" s="31"/>
      <c r="P60" s="24"/>
    </row>
    <row r="61" spans="1:16" x14ac:dyDescent="0.25">
      <c r="A61" s="66" t="s">
        <v>14</v>
      </c>
      <c r="B61" s="66"/>
      <c r="C61" s="171" t="s">
        <v>39</v>
      </c>
      <c r="D61" s="172"/>
      <c r="E61" s="75"/>
      <c r="M61" s="31"/>
      <c r="N61" s="31"/>
      <c r="O61" s="31"/>
      <c r="P61" s="24"/>
    </row>
    <row r="62" spans="1:16" x14ac:dyDescent="0.25">
      <c r="A62" s="11"/>
      <c r="M62" s="31"/>
      <c r="N62" s="31"/>
      <c r="O62" s="31"/>
      <c r="P62" s="24"/>
    </row>
    <row r="63" spans="1:16" x14ac:dyDescent="0.25">
      <c r="A63" s="10" t="s">
        <v>41</v>
      </c>
      <c r="M63" s="31"/>
      <c r="N63" s="31"/>
      <c r="O63" s="31"/>
      <c r="P63" s="24"/>
    </row>
    <row r="64" spans="1:16" x14ac:dyDescent="0.25">
      <c r="A64" s="169" t="s">
        <v>140</v>
      </c>
      <c r="B64" s="170"/>
      <c r="M64" s="31"/>
      <c r="N64" s="31"/>
      <c r="O64" s="31"/>
      <c r="P64" s="24"/>
    </row>
    <row r="65" spans="1:16" x14ac:dyDescent="0.25">
      <c r="A65" s="66" t="s">
        <v>12</v>
      </c>
      <c r="B65" s="66"/>
      <c r="C65" s="73" t="s">
        <v>106</v>
      </c>
      <c r="D65" s="74"/>
      <c r="M65" s="31"/>
      <c r="N65" s="31"/>
      <c r="O65" s="31"/>
      <c r="P65" s="24"/>
    </row>
    <row r="66" spans="1:16" x14ac:dyDescent="0.25">
      <c r="A66" s="66" t="s">
        <v>13</v>
      </c>
      <c r="B66" s="66"/>
      <c r="C66" s="73" t="s">
        <v>64</v>
      </c>
      <c r="D66" s="74"/>
      <c r="M66" s="31"/>
      <c r="N66" s="31"/>
      <c r="O66" s="31"/>
      <c r="P66" s="24"/>
    </row>
    <row r="67" spans="1:16" x14ac:dyDescent="0.25">
      <c r="A67" s="66" t="s">
        <v>14</v>
      </c>
      <c r="B67" s="66"/>
      <c r="C67" s="73" t="s">
        <v>65</v>
      </c>
      <c r="D67" s="74"/>
      <c r="M67" s="31"/>
      <c r="N67" s="31"/>
      <c r="O67" s="31"/>
      <c r="P67" s="24"/>
    </row>
    <row r="68" spans="1:16" x14ac:dyDescent="0.25">
      <c r="A68" s="11"/>
      <c r="M68" s="31"/>
      <c r="N68" s="31"/>
      <c r="O68" s="31"/>
      <c r="P68" s="24"/>
    </row>
    <row r="69" spans="1:16" x14ac:dyDescent="0.25">
      <c r="A69" s="10" t="s">
        <v>42</v>
      </c>
      <c r="M69" s="31"/>
      <c r="N69" s="31"/>
      <c r="O69" s="31"/>
      <c r="P69" s="24"/>
    </row>
    <row r="70" spans="1:16" x14ac:dyDescent="0.25">
      <c r="A70" s="169" t="s">
        <v>140</v>
      </c>
      <c r="B70" s="170"/>
      <c r="M70" s="31"/>
      <c r="N70" s="31"/>
      <c r="O70" s="31"/>
      <c r="P70" s="24"/>
    </row>
    <row r="71" spans="1:16" x14ac:dyDescent="0.25">
      <c r="A71" s="66" t="s">
        <v>12</v>
      </c>
      <c r="B71" s="66"/>
      <c r="C71" s="73" t="s">
        <v>104</v>
      </c>
      <c r="D71" s="74"/>
      <c r="M71" s="31"/>
      <c r="N71" s="31"/>
      <c r="O71" s="31"/>
      <c r="P71" s="24"/>
    </row>
    <row r="72" spans="1:16" x14ac:dyDescent="0.25">
      <c r="A72" s="66" t="s">
        <v>13</v>
      </c>
      <c r="B72" s="66"/>
      <c r="C72" s="73" t="s">
        <v>103</v>
      </c>
      <c r="D72" s="74"/>
      <c r="M72" s="31"/>
      <c r="N72" s="31"/>
      <c r="O72" s="31"/>
      <c r="P72" s="24"/>
    </row>
    <row r="73" spans="1:16" x14ac:dyDescent="0.25">
      <c r="A73" s="66" t="s">
        <v>14</v>
      </c>
      <c r="B73" s="66"/>
      <c r="C73" s="73" t="s">
        <v>105</v>
      </c>
      <c r="D73" s="74"/>
      <c r="M73" s="31"/>
      <c r="N73" s="31"/>
      <c r="O73" s="31"/>
      <c r="P73" s="24"/>
    </row>
    <row r="74" spans="1:16" x14ac:dyDescent="0.25">
      <c r="M74" s="31"/>
      <c r="N74" s="31"/>
      <c r="O74" s="31"/>
      <c r="P74" s="24"/>
    </row>
    <row r="75" spans="1:16" x14ac:dyDescent="0.25">
      <c r="A75" s="10" t="s">
        <v>43</v>
      </c>
      <c r="M75" s="31"/>
      <c r="N75" s="31"/>
      <c r="O75" s="31"/>
      <c r="P75" s="24"/>
    </row>
    <row r="76" spans="1:16" x14ac:dyDescent="0.25">
      <c r="A76" s="169" t="s">
        <v>140</v>
      </c>
      <c r="B76" s="170"/>
      <c r="M76" s="31"/>
      <c r="N76" s="31"/>
      <c r="O76" s="31"/>
      <c r="P76" s="24"/>
    </row>
    <row r="77" spans="1:16" x14ac:dyDescent="0.25">
      <c r="A77" s="66" t="s">
        <v>12</v>
      </c>
      <c r="B77" s="66"/>
      <c r="C77" s="73">
        <v>9.9199999999999997E-2</v>
      </c>
      <c r="D77" s="74"/>
      <c r="M77" s="31"/>
      <c r="N77" s="31"/>
      <c r="O77" s="31"/>
      <c r="P77" s="24"/>
    </row>
    <row r="78" spans="1:16" x14ac:dyDescent="0.25">
      <c r="A78" s="66" t="s">
        <v>13</v>
      </c>
      <c r="B78" s="66"/>
      <c r="C78" s="73">
        <v>9.8000000000000004E-2</v>
      </c>
      <c r="D78" s="74"/>
      <c r="M78" s="31"/>
      <c r="N78" s="31"/>
      <c r="O78" s="31"/>
      <c r="P78" s="24"/>
    </row>
    <row r="79" spans="1:16" x14ac:dyDescent="0.25">
      <c r="A79" s="66" t="s">
        <v>14</v>
      </c>
      <c r="B79" s="66"/>
      <c r="C79" s="73">
        <v>0.113</v>
      </c>
      <c r="D79" s="74"/>
      <c r="M79" s="31"/>
      <c r="N79" s="31"/>
      <c r="O79" s="31"/>
      <c r="P79" s="24"/>
    </row>
    <row r="80" spans="1:16" x14ac:dyDescent="0.25">
      <c r="A80" s="11"/>
      <c r="M80" s="31"/>
      <c r="N80" s="31"/>
      <c r="O80" s="31"/>
      <c r="P80" s="24"/>
    </row>
    <row r="81" spans="1:16" x14ac:dyDescent="0.25">
      <c r="A81" s="10" t="s">
        <v>44</v>
      </c>
      <c r="M81" s="31"/>
      <c r="N81" s="31"/>
      <c r="O81" s="31"/>
      <c r="P81" s="24"/>
    </row>
    <row r="82" spans="1:16" x14ac:dyDescent="0.25">
      <c r="A82" s="169" t="s">
        <v>140</v>
      </c>
      <c r="B82" s="170"/>
      <c r="M82" s="31"/>
      <c r="N82" s="31"/>
      <c r="O82" s="31"/>
      <c r="P82" s="24"/>
    </row>
    <row r="83" spans="1:16" x14ac:dyDescent="0.25">
      <c r="A83" s="66" t="s">
        <v>12</v>
      </c>
      <c r="B83" s="66"/>
      <c r="C83" s="73" t="s">
        <v>125</v>
      </c>
      <c r="D83" s="74"/>
      <c r="M83" s="31"/>
      <c r="N83" s="31"/>
      <c r="O83" s="31"/>
      <c r="P83" s="24"/>
    </row>
    <row r="84" spans="1:16" x14ac:dyDescent="0.25">
      <c r="A84" s="66" t="s">
        <v>13</v>
      </c>
      <c r="B84" s="66"/>
      <c r="C84" s="73" t="s">
        <v>124</v>
      </c>
      <c r="D84" s="74"/>
      <c r="M84" s="31"/>
      <c r="N84" s="31"/>
      <c r="O84" s="31"/>
      <c r="P84" s="24"/>
    </row>
    <row r="85" spans="1:16" x14ac:dyDescent="0.25">
      <c r="A85" s="66" t="s">
        <v>14</v>
      </c>
      <c r="B85" s="66"/>
      <c r="C85" s="73" t="s">
        <v>126</v>
      </c>
      <c r="D85" s="74"/>
      <c r="M85" s="31"/>
      <c r="N85" s="31"/>
      <c r="O85" s="31"/>
      <c r="P85" s="24"/>
    </row>
    <row r="86" spans="1:16" x14ac:dyDescent="0.25">
      <c r="A86" s="11"/>
      <c r="M86" s="31"/>
      <c r="N86" s="31"/>
      <c r="O86" s="31"/>
      <c r="P86" s="24"/>
    </row>
    <row r="87" spans="1:16" x14ac:dyDescent="0.25">
      <c r="A87" s="10" t="s">
        <v>45</v>
      </c>
      <c r="M87" s="31"/>
      <c r="N87" s="31"/>
      <c r="O87" s="31"/>
      <c r="P87" s="24"/>
    </row>
    <row r="88" spans="1:16" x14ac:dyDescent="0.25">
      <c r="A88" s="169" t="s">
        <v>140</v>
      </c>
      <c r="B88" s="170"/>
      <c r="M88" s="31"/>
      <c r="N88" s="31"/>
      <c r="O88" s="31"/>
      <c r="P88" s="24"/>
    </row>
    <row r="89" spans="1:16" x14ac:dyDescent="0.25">
      <c r="A89" s="66" t="s">
        <v>12</v>
      </c>
      <c r="B89" s="66"/>
      <c r="C89" s="73" t="s">
        <v>18</v>
      </c>
      <c r="D89" s="74"/>
      <c r="M89" s="31"/>
      <c r="N89" s="31"/>
      <c r="O89" s="31"/>
      <c r="P89" s="24"/>
    </row>
    <row r="90" spans="1:16" x14ac:dyDescent="0.25">
      <c r="A90" s="66" t="s">
        <v>13</v>
      </c>
      <c r="B90" s="66"/>
      <c r="C90" s="73" t="s">
        <v>19</v>
      </c>
      <c r="D90" s="74"/>
      <c r="M90" s="31"/>
      <c r="N90" s="31"/>
      <c r="O90" s="31"/>
      <c r="P90" s="24"/>
    </row>
    <row r="91" spans="1:16" x14ac:dyDescent="0.25">
      <c r="A91" s="66" t="s">
        <v>14</v>
      </c>
      <c r="B91" s="66"/>
      <c r="C91" s="73" t="s">
        <v>20</v>
      </c>
      <c r="D91" s="74"/>
      <c r="M91" s="31"/>
      <c r="N91" s="31"/>
      <c r="O91" s="31"/>
      <c r="P91" s="24"/>
    </row>
    <row r="92" spans="1:16" x14ac:dyDescent="0.25">
      <c r="A92" s="11"/>
      <c r="M92" s="31"/>
      <c r="N92" s="31"/>
      <c r="O92" s="31"/>
      <c r="P92" s="24"/>
    </row>
    <row r="93" spans="1:16" x14ac:dyDescent="0.25">
      <c r="M93" s="31"/>
      <c r="N93" s="31"/>
      <c r="O93" s="31"/>
      <c r="P93" s="24"/>
    </row>
    <row r="94" spans="1:16" x14ac:dyDescent="0.25">
      <c r="M94" s="31"/>
      <c r="N94" s="31"/>
      <c r="O94" s="31"/>
      <c r="P94" s="24"/>
    </row>
    <row r="95" spans="1:16" x14ac:dyDescent="0.25">
      <c r="M95" s="31"/>
      <c r="N95" s="31"/>
      <c r="O95" s="31"/>
      <c r="P95" s="24"/>
    </row>
    <row r="96" spans="1:16" x14ac:dyDescent="0.25">
      <c r="M96" s="31"/>
      <c r="N96" s="31"/>
      <c r="O96" s="31"/>
      <c r="P96" s="24"/>
    </row>
    <row r="97" spans="13:16" x14ac:dyDescent="0.25">
      <c r="M97" s="31"/>
      <c r="N97" s="31"/>
      <c r="O97" s="31"/>
      <c r="P97" s="24"/>
    </row>
    <row r="98" spans="13:16" x14ac:dyDescent="0.25">
      <c r="M98" s="31"/>
      <c r="N98" s="31"/>
      <c r="O98" s="31"/>
      <c r="P98" s="24"/>
    </row>
    <row r="99" spans="13:16" x14ac:dyDescent="0.25">
      <c r="M99" s="31"/>
      <c r="N99" s="31"/>
      <c r="O99" s="31"/>
      <c r="P99" s="24"/>
    </row>
    <row r="100" spans="13:16" x14ac:dyDescent="0.25">
      <c r="M100" s="31"/>
      <c r="N100" s="31"/>
      <c r="O100" s="31"/>
      <c r="P100" s="24"/>
    </row>
    <row r="101" spans="13:16" x14ac:dyDescent="0.25">
      <c r="M101" s="31"/>
      <c r="N101" s="31"/>
      <c r="O101" s="31"/>
      <c r="P101" s="24"/>
    </row>
    <row r="102" spans="13:16" x14ac:dyDescent="0.25">
      <c r="M102" s="31"/>
      <c r="N102" s="31"/>
      <c r="O102" s="31"/>
      <c r="P102" s="24"/>
    </row>
    <row r="103" spans="13:16" x14ac:dyDescent="0.25">
      <c r="M103" s="31"/>
      <c r="N103" s="31"/>
      <c r="O103" s="31"/>
      <c r="P103" s="24"/>
    </row>
    <row r="104" spans="13:16" x14ac:dyDescent="0.25">
      <c r="M104" s="31"/>
      <c r="N104" s="31"/>
      <c r="O104" s="31"/>
      <c r="P104" s="24"/>
    </row>
    <row r="105" spans="13:16" x14ac:dyDescent="0.25">
      <c r="M105" s="31"/>
      <c r="N105" s="31"/>
      <c r="O105" s="31"/>
      <c r="P105" s="24"/>
    </row>
    <row r="106" spans="13:16" x14ac:dyDescent="0.25">
      <c r="M106" s="31"/>
      <c r="N106" s="31"/>
      <c r="O106" s="31"/>
      <c r="P106" s="24"/>
    </row>
    <row r="107" spans="13:16" x14ac:dyDescent="0.25">
      <c r="M107" s="31"/>
      <c r="N107" s="31"/>
      <c r="O107" s="31"/>
      <c r="P107" s="24"/>
    </row>
    <row r="108" spans="13:16" x14ac:dyDescent="0.25">
      <c r="M108" s="31"/>
      <c r="N108" s="31"/>
      <c r="O108" s="31"/>
      <c r="P108" s="24"/>
    </row>
    <row r="109" spans="13:16" x14ac:dyDescent="0.25">
      <c r="M109" s="31"/>
      <c r="N109" s="31"/>
      <c r="O109" s="31"/>
      <c r="P109" s="24"/>
    </row>
    <row r="110" spans="13:16" x14ac:dyDescent="0.25">
      <c r="M110" s="31"/>
      <c r="N110" s="31"/>
      <c r="O110" s="31"/>
      <c r="P110" s="24"/>
    </row>
    <row r="111" spans="13:16" x14ac:dyDescent="0.25">
      <c r="M111" s="31"/>
      <c r="N111" s="31"/>
      <c r="O111" s="31"/>
      <c r="P111" s="24"/>
    </row>
    <row r="112" spans="13:16" x14ac:dyDescent="0.25">
      <c r="M112" s="31"/>
      <c r="N112" s="31"/>
      <c r="O112" s="31"/>
      <c r="P112" s="24"/>
    </row>
    <row r="113" spans="13:16" x14ac:dyDescent="0.25">
      <c r="M113" s="31"/>
      <c r="N113" s="31"/>
      <c r="O113" s="31"/>
      <c r="P113" s="24"/>
    </row>
    <row r="114" spans="13:16" x14ac:dyDescent="0.25">
      <c r="M114" s="31"/>
      <c r="N114" s="31"/>
      <c r="O114" s="31"/>
      <c r="P114" s="24"/>
    </row>
    <row r="115" spans="13:16" x14ac:dyDescent="0.25">
      <c r="M115" s="31"/>
      <c r="N115" s="31"/>
      <c r="O115" s="31"/>
      <c r="P115" s="24"/>
    </row>
    <row r="116" spans="13:16" x14ac:dyDescent="0.25">
      <c r="M116" s="31"/>
      <c r="N116" s="31"/>
      <c r="O116" s="31"/>
      <c r="P116" s="24"/>
    </row>
    <row r="117" spans="13:16" x14ac:dyDescent="0.25">
      <c r="M117" s="31"/>
      <c r="N117" s="31"/>
      <c r="O117" s="31"/>
      <c r="P117" s="24"/>
    </row>
    <row r="118" spans="13:16" x14ac:dyDescent="0.25">
      <c r="M118" s="31"/>
      <c r="N118" s="31"/>
      <c r="O118" s="31"/>
      <c r="P118" s="24"/>
    </row>
    <row r="119" spans="13:16" x14ac:dyDescent="0.25">
      <c r="M119" s="31"/>
      <c r="N119" s="31"/>
      <c r="O119" s="31"/>
      <c r="P119" s="24"/>
    </row>
    <row r="120" spans="13:16" x14ac:dyDescent="0.25">
      <c r="M120" s="31"/>
      <c r="N120" s="31"/>
      <c r="O120" s="31"/>
      <c r="P120" s="24"/>
    </row>
    <row r="121" spans="13:16" x14ac:dyDescent="0.25">
      <c r="M121" s="31"/>
      <c r="N121" s="31"/>
      <c r="O121" s="31"/>
      <c r="P121" s="24"/>
    </row>
    <row r="122" spans="13:16" x14ac:dyDescent="0.25">
      <c r="M122" s="31"/>
      <c r="N122" s="31"/>
      <c r="O122" s="31"/>
      <c r="P122" s="24"/>
    </row>
    <row r="123" spans="13:16" x14ac:dyDescent="0.25">
      <c r="M123" s="31"/>
      <c r="N123" s="31"/>
      <c r="O123" s="31"/>
      <c r="P123" s="24"/>
    </row>
    <row r="124" spans="13:16" x14ac:dyDescent="0.25">
      <c r="M124" s="31"/>
      <c r="N124" s="31"/>
      <c r="O124" s="31"/>
      <c r="P124" s="24"/>
    </row>
    <row r="125" spans="13:16" x14ac:dyDescent="0.25">
      <c r="M125" s="31"/>
      <c r="N125" s="31"/>
      <c r="O125" s="31"/>
      <c r="P125" s="24"/>
    </row>
    <row r="126" spans="13:16" x14ac:dyDescent="0.25">
      <c r="M126" s="31"/>
      <c r="N126" s="31"/>
      <c r="O126" s="31"/>
      <c r="P126" s="24"/>
    </row>
    <row r="127" spans="13:16" x14ac:dyDescent="0.25">
      <c r="M127" s="31"/>
      <c r="N127" s="31"/>
      <c r="O127" s="31"/>
      <c r="P127" s="24"/>
    </row>
    <row r="128" spans="13:16" x14ac:dyDescent="0.25">
      <c r="M128" s="31"/>
      <c r="N128" s="31"/>
      <c r="O128" s="31"/>
      <c r="P128" s="24"/>
    </row>
    <row r="129" spans="13:16" x14ac:dyDescent="0.25">
      <c r="M129" s="31"/>
      <c r="N129" s="31"/>
      <c r="O129" s="31"/>
      <c r="P129" s="24"/>
    </row>
    <row r="130" spans="13:16" x14ac:dyDescent="0.25">
      <c r="M130" s="31"/>
      <c r="N130" s="31"/>
      <c r="O130" s="31"/>
      <c r="P130" s="24"/>
    </row>
    <row r="131" spans="13:16" x14ac:dyDescent="0.25">
      <c r="M131" s="31"/>
      <c r="N131" s="31"/>
      <c r="O131" s="31"/>
      <c r="P131" s="24"/>
    </row>
    <row r="132" spans="13:16" x14ac:dyDescent="0.25">
      <c r="M132" s="31"/>
      <c r="N132" s="31"/>
      <c r="O132" s="31"/>
      <c r="P132" s="24"/>
    </row>
    <row r="133" spans="13:16" x14ac:dyDescent="0.25">
      <c r="M133" s="31"/>
      <c r="N133" s="31"/>
      <c r="O133" s="31"/>
      <c r="P133" s="24"/>
    </row>
    <row r="134" spans="13:16" x14ac:dyDescent="0.25">
      <c r="M134" s="31"/>
      <c r="N134" s="31"/>
      <c r="O134" s="31"/>
      <c r="P134" s="24"/>
    </row>
    <row r="135" spans="13:16" x14ac:dyDescent="0.25">
      <c r="M135" s="31"/>
      <c r="N135" s="31"/>
      <c r="O135" s="31"/>
      <c r="P135" s="24"/>
    </row>
    <row r="136" spans="13:16" x14ac:dyDescent="0.25">
      <c r="M136" s="31"/>
      <c r="N136" s="31"/>
      <c r="O136" s="31"/>
      <c r="P136" s="24"/>
    </row>
    <row r="137" spans="13:16" x14ac:dyDescent="0.25">
      <c r="M137" s="31"/>
      <c r="N137" s="31"/>
      <c r="O137" s="31"/>
      <c r="P137" s="24"/>
    </row>
    <row r="138" spans="13:16" x14ac:dyDescent="0.25">
      <c r="M138" s="31"/>
      <c r="N138" s="31"/>
      <c r="O138" s="31"/>
      <c r="P138" s="24"/>
    </row>
    <row r="139" spans="13:16" x14ac:dyDescent="0.25">
      <c r="M139" s="31"/>
      <c r="N139" s="31"/>
      <c r="O139" s="31"/>
      <c r="P139" s="24"/>
    </row>
    <row r="140" spans="13:16" x14ac:dyDescent="0.25">
      <c r="M140" s="31"/>
      <c r="N140" s="31"/>
      <c r="O140" s="31"/>
      <c r="P140" s="24"/>
    </row>
    <row r="141" spans="13:16" x14ac:dyDescent="0.25">
      <c r="M141" s="31"/>
      <c r="N141" s="31"/>
      <c r="O141" s="31"/>
      <c r="P141" s="24"/>
    </row>
    <row r="142" spans="13:16" x14ac:dyDescent="0.25">
      <c r="M142" s="31"/>
      <c r="N142" s="31"/>
      <c r="O142" s="31"/>
      <c r="P142" s="24"/>
    </row>
    <row r="143" spans="13:16" x14ac:dyDescent="0.25">
      <c r="M143" s="31"/>
      <c r="N143" s="31"/>
      <c r="O143" s="31"/>
      <c r="P143" s="24"/>
    </row>
    <row r="144" spans="13:16" x14ac:dyDescent="0.25">
      <c r="M144" s="31"/>
      <c r="N144" s="31"/>
      <c r="O144" s="31"/>
      <c r="P144" s="24"/>
    </row>
    <row r="145" spans="13:16" x14ac:dyDescent="0.25">
      <c r="M145" s="31"/>
      <c r="N145" s="31"/>
      <c r="O145" s="31"/>
      <c r="P145" s="24"/>
    </row>
    <row r="146" spans="13:16" x14ac:dyDescent="0.25">
      <c r="M146" s="31"/>
      <c r="N146" s="31"/>
      <c r="O146" s="31"/>
      <c r="P146" s="24"/>
    </row>
    <row r="147" spans="13:16" x14ac:dyDescent="0.25">
      <c r="M147" s="31"/>
      <c r="N147" s="31"/>
      <c r="O147" s="31"/>
      <c r="P147" s="24"/>
    </row>
    <row r="148" spans="13:16" x14ac:dyDescent="0.25">
      <c r="M148" s="31"/>
      <c r="N148" s="31"/>
      <c r="O148" s="31"/>
      <c r="P148" s="24"/>
    </row>
    <row r="149" spans="13:16" x14ac:dyDescent="0.25">
      <c r="M149" s="31"/>
      <c r="N149" s="31"/>
      <c r="O149" s="31"/>
      <c r="P149" s="24"/>
    </row>
    <row r="150" spans="13:16" x14ac:dyDescent="0.25">
      <c r="M150" s="31"/>
      <c r="N150" s="31"/>
      <c r="O150" s="31"/>
      <c r="P150" s="24"/>
    </row>
    <row r="151" spans="13:16" x14ac:dyDescent="0.25">
      <c r="M151" s="31"/>
      <c r="N151" s="31"/>
      <c r="O151" s="31"/>
      <c r="P151" s="24"/>
    </row>
    <row r="152" spans="13:16" x14ac:dyDescent="0.25">
      <c r="M152" s="31"/>
      <c r="N152" s="31"/>
      <c r="O152" s="31"/>
      <c r="P152" s="24"/>
    </row>
    <row r="153" spans="13:16" x14ac:dyDescent="0.25">
      <c r="M153" s="31"/>
      <c r="N153" s="31"/>
      <c r="O153" s="31"/>
      <c r="P153" s="24"/>
    </row>
    <row r="154" spans="13:16" x14ac:dyDescent="0.25">
      <c r="M154" s="31"/>
      <c r="N154" s="31"/>
      <c r="O154" s="31"/>
      <c r="P154" s="24"/>
    </row>
    <row r="155" spans="13:16" x14ac:dyDescent="0.25">
      <c r="M155" s="31"/>
      <c r="N155" s="31"/>
      <c r="O155" s="31"/>
      <c r="P155" s="24"/>
    </row>
    <row r="156" spans="13:16" x14ac:dyDescent="0.25">
      <c r="M156" s="31"/>
      <c r="N156" s="31"/>
      <c r="O156" s="31"/>
      <c r="P156" s="24"/>
    </row>
    <row r="157" spans="13:16" x14ac:dyDescent="0.25">
      <c r="M157" s="31"/>
      <c r="N157" s="31"/>
      <c r="O157" s="31"/>
      <c r="P157" s="24"/>
    </row>
    <row r="158" spans="13:16" x14ac:dyDescent="0.25">
      <c r="M158" s="31"/>
      <c r="N158" s="31"/>
      <c r="O158" s="31"/>
      <c r="P158" s="24"/>
    </row>
    <row r="159" spans="13:16" x14ac:dyDescent="0.25">
      <c r="M159" s="31"/>
      <c r="N159" s="31"/>
      <c r="O159" s="31"/>
      <c r="P159" s="24"/>
    </row>
    <row r="160" spans="13:16" x14ac:dyDescent="0.25">
      <c r="M160" s="31"/>
      <c r="N160" s="31"/>
      <c r="O160" s="31"/>
      <c r="P160" s="24"/>
    </row>
    <row r="161" spans="13:16" x14ac:dyDescent="0.25">
      <c r="M161" s="31"/>
      <c r="N161" s="31"/>
      <c r="O161" s="31"/>
      <c r="P161" s="24"/>
    </row>
    <row r="162" spans="13:16" x14ac:dyDescent="0.25">
      <c r="M162" s="31"/>
      <c r="N162" s="31"/>
      <c r="O162" s="31"/>
      <c r="P162" s="24"/>
    </row>
    <row r="163" spans="13:16" x14ac:dyDescent="0.25">
      <c r="M163" s="31"/>
      <c r="N163" s="31"/>
      <c r="O163" s="31"/>
      <c r="P163" s="24"/>
    </row>
    <row r="164" spans="13:16" x14ac:dyDescent="0.25">
      <c r="M164" s="31"/>
      <c r="N164" s="31"/>
      <c r="O164" s="31"/>
      <c r="P164" s="24"/>
    </row>
    <row r="165" spans="13:16" x14ac:dyDescent="0.25">
      <c r="M165" s="31"/>
      <c r="N165" s="31"/>
      <c r="O165" s="31"/>
      <c r="P165" s="24"/>
    </row>
    <row r="166" spans="13:16" x14ac:dyDescent="0.25">
      <c r="M166" s="31"/>
      <c r="N166" s="31"/>
      <c r="O166" s="31"/>
      <c r="P166" s="24"/>
    </row>
    <row r="167" spans="13:16" x14ac:dyDescent="0.25">
      <c r="M167" s="31"/>
      <c r="N167" s="31"/>
      <c r="O167" s="31"/>
      <c r="P167" s="24"/>
    </row>
    <row r="168" spans="13:16" x14ac:dyDescent="0.25">
      <c r="M168" s="31"/>
      <c r="N168" s="31"/>
      <c r="O168" s="31"/>
      <c r="P168" s="24"/>
    </row>
    <row r="169" spans="13:16" x14ac:dyDescent="0.25">
      <c r="M169" s="31"/>
      <c r="N169" s="31"/>
      <c r="O169" s="31"/>
      <c r="P169" s="24"/>
    </row>
    <row r="170" spans="13:16" x14ac:dyDescent="0.25">
      <c r="M170" s="31"/>
      <c r="N170" s="31"/>
      <c r="O170" s="31"/>
      <c r="P170" s="24"/>
    </row>
    <row r="171" spans="13:16" x14ac:dyDescent="0.25">
      <c r="M171" s="31"/>
      <c r="N171" s="31"/>
      <c r="O171" s="31"/>
      <c r="P171" s="24"/>
    </row>
    <row r="172" spans="13:16" x14ac:dyDescent="0.25">
      <c r="M172" s="31"/>
      <c r="N172" s="31"/>
      <c r="O172" s="31"/>
      <c r="P172" s="24"/>
    </row>
    <row r="173" spans="13:16" x14ac:dyDescent="0.25">
      <c r="M173" s="31"/>
      <c r="N173" s="31"/>
      <c r="O173" s="31"/>
      <c r="P173" s="24"/>
    </row>
    <row r="174" spans="13:16" x14ac:dyDescent="0.25">
      <c r="M174" s="31"/>
      <c r="N174" s="31"/>
      <c r="O174" s="31"/>
      <c r="P174" s="24"/>
    </row>
    <row r="175" spans="13:16" x14ac:dyDescent="0.25">
      <c r="M175" s="31"/>
      <c r="N175" s="31"/>
      <c r="O175" s="31"/>
      <c r="P175" s="24"/>
    </row>
    <row r="176" spans="13:16" x14ac:dyDescent="0.25">
      <c r="M176" s="31"/>
      <c r="N176" s="31"/>
      <c r="O176" s="31"/>
      <c r="P176" s="24"/>
    </row>
    <row r="177" spans="13:16" x14ac:dyDescent="0.25">
      <c r="M177" s="31"/>
      <c r="N177" s="31"/>
      <c r="O177" s="31"/>
      <c r="P177" s="24"/>
    </row>
    <row r="178" spans="13:16" x14ac:dyDescent="0.25">
      <c r="M178" s="31"/>
      <c r="N178" s="31"/>
      <c r="O178" s="31"/>
      <c r="P178" s="24"/>
    </row>
    <row r="179" spans="13:16" x14ac:dyDescent="0.25">
      <c r="M179" s="31"/>
      <c r="N179" s="31"/>
      <c r="O179" s="31"/>
      <c r="P179" s="24"/>
    </row>
    <row r="180" spans="13:16" x14ac:dyDescent="0.25">
      <c r="M180" s="31"/>
      <c r="N180" s="31"/>
      <c r="O180" s="31"/>
      <c r="P180" s="24"/>
    </row>
    <row r="181" spans="13:16" x14ac:dyDescent="0.25">
      <c r="M181" s="31"/>
      <c r="N181" s="31"/>
      <c r="O181" s="31"/>
      <c r="P181" s="24"/>
    </row>
    <row r="182" spans="13:16" x14ac:dyDescent="0.25">
      <c r="M182" s="31"/>
      <c r="N182" s="31"/>
      <c r="O182" s="31"/>
      <c r="P182" s="24"/>
    </row>
    <row r="183" spans="13:16" x14ac:dyDescent="0.25">
      <c r="M183" s="31"/>
      <c r="N183" s="31"/>
      <c r="O183" s="31"/>
      <c r="P183" s="24"/>
    </row>
    <row r="184" spans="13:16" x14ac:dyDescent="0.25">
      <c r="M184" s="31"/>
      <c r="N184" s="31"/>
      <c r="O184" s="31"/>
      <c r="P184" s="24"/>
    </row>
    <row r="185" spans="13:16" x14ac:dyDescent="0.25">
      <c r="M185" s="31"/>
      <c r="N185" s="31"/>
      <c r="O185" s="31"/>
      <c r="P185" s="24"/>
    </row>
    <row r="186" spans="13:16" x14ac:dyDescent="0.25">
      <c r="M186" s="31"/>
      <c r="N186" s="31"/>
      <c r="O186" s="31"/>
      <c r="P186" s="24"/>
    </row>
    <row r="187" spans="13:16" x14ac:dyDescent="0.25">
      <c r="M187" s="31"/>
      <c r="N187" s="31"/>
      <c r="O187" s="31"/>
      <c r="P187" s="24"/>
    </row>
    <row r="188" spans="13:16" x14ac:dyDescent="0.25">
      <c r="M188" s="31"/>
      <c r="N188" s="31"/>
      <c r="O188" s="31"/>
      <c r="P188" s="24"/>
    </row>
    <row r="189" spans="13:16" x14ac:dyDescent="0.25">
      <c r="M189" s="31"/>
      <c r="N189" s="31"/>
      <c r="O189" s="31"/>
      <c r="P189" s="24"/>
    </row>
    <row r="190" spans="13:16" x14ac:dyDescent="0.25">
      <c r="M190" s="31"/>
      <c r="N190" s="31"/>
      <c r="O190" s="31"/>
      <c r="P190" s="24"/>
    </row>
    <row r="191" spans="13:16" x14ac:dyDescent="0.25">
      <c r="M191" s="31"/>
      <c r="N191" s="31"/>
      <c r="O191" s="31"/>
      <c r="P191" s="24"/>
    </row>
    <row r="192" spans="13:16" x14ac:dyDescent="0.25">
      <c r="M192" s="31"/>
      <c r="N192" s="31"/>
      <c r="O192" s="31"/>
      <c r="P192" s="24"/>
    </row>
    <row r="193" spans="13:16" x14ac:dyDescent="0.25">
      <c r="M193" s="31"/>
      <c r="N193" s="31"/>
      <c r="O193" s="31"/>
      <c r="P193" s="24"/>
    </row>
    <row r="194" spans="13:16" x14ac:dyDescent="0.25">
      <c r="M194" s="31"/>
      <c r="N194" s="31"/>
      <c r="O194" s="31"/>
      <c r="P194" s="24"/>
    </row>
    <row r="195" spans="13:16" x14ac:dyDescent="0.25">
      <c r="M195" s="31"/>
      <c r="N195" s="31"/>
      <c r="O195" s="31"/>
      <c r="P195" s="24"/>
    </row>
    <row r="196" spans="13:16" x14ac:dyDescent="0.25">
      <c r="M196" s="31"/>
      <c r="N196" s="31"/>
      <c r="O196" s="31"/>
      <c r="P196" s="24"/>
    </row>
    <row r="197" spans="13:16" x14ac:dyDescent="0.25">
      <c r="M197" s="31"/>
      <c r="N197" s="31"/>
      <c r="O197" s="31"/>
      <c r="P197" s="24"/>
    </row>
    <row r="198" spans="13:16" x14ac:dyDescent="0.25">
      <c r="M198" s="31"/>
      <c r="N198" s="31"/>
      <c r="O198" s="31"/>
      <c r="P198" s="24"/>
    </row>
    <row r="199" spans="13:16" x14ac:dyDescent="0.25">
      <c r="M199" s="31"/>
      <c r="N199" s="31"/>
      <c r="O199" s="31"/>
      <c r="P199" s="24"/>
    </row>
    <row r="200" spans="13:16" x14ac:dyDescent="0.25">
      <c r="M200" s="31"/>
      <c r="N200" s="31"/>
      <c r="O200" s="31"/>
      <c r="P200" s="24"/>
    </row>
    <row r="201" spans="13:16" x14ac:dyDescent="0.25">
      <c r="M201" s="31"/>
      <c r="N201" s="31"/>
      <c r="O201" s="31"/>
      <c r="P201" s="24"/>
    </row>
    <row r="202" spans="13:16" x14ac:dyDescent="0.25">
      <c r="M202" s="31"/>
      <c r="N202" s="31"/>
      <c r="O202" s="31"/>
      <c r="P202" s="24"/>
    </row>
    <row r="203" spans="13:16" x14ac:dyDescent="0.25">
      <c r="M203" s="31"/>
      <c r="N203" s="31"/>
      <c r="O203" s="31"/>
      <c r="P203" s="24"/>
    </row>
    <row r="204" spans="13:16" x14ac:dyDescent="0.25">
      <c r="M204" s="31"/>
      <c r="N204" s="31"/>
      <c r="O204" s="31"/>
      <c r="P204" s="24"/>
    </row>
    <row r="205" spans="13:16" x14ac:dyDescent="0.25">
      <c r="M205" s="31"/>
      <c r="N205" s="31"/>
      <c r="O205" s="31"/>
      <c r="P205" s="24"/>
    </row>
    <row r="206" spans="13:16" x14ac:dyDescent="0.25">
      <c r="M206" s="31"/>
      <c r="N206" s="31"/>
      <c r="O206" s="31"/>
      <c r="P206" s="24"/>
    </row>
    <row r="207" spans="13:16" x14ac:dyDescent="0.25">
      <c r="M207" s="31"/>
      <c r="N207" s="31"/>
      <c r="O207" s="31"/>
      <c r="P207" s="24"/>
    </row>
    <row r="208" spans="13:16" x14ac:dyDescent="0.25">
      <c r="M208" s="31"/>
      <c r="N208" s="31"/>
      <c r="O208" s="31"/>
      <c r="P208" s="24"/>
    </row>
    <row r="209" spans="13:16" x14ac:dyDescent="0.25">
      <c r="M209" s="31"/>
      <c r="N209" s="31"/>
      <c r="O209" s="31"/>
      <c r="P209" s="24"/>
    </row>
    <row r="210" spans="13:16" x14ac:dyDescent="0.25">
      <c r="M210" s="31"/>
      <c r="N210" s="31"/>
      <c r="O210" s="31"/>
      <c r="P210" s="24"/>
    </row>
    <row r="211" spans="13:16" x14ac:dyDescent="0.25">
      <c r="M211" s="31"/>
      <c r="N211" s="31"/>
      <c r="O211" s="31"/>
      <c r="P211" s="24"/>
    </row>
    <row r="212" spans="13:16" x14ac:dyDescent="0.25">
      <c r="M212" s="31"/>
      <c r="N212" s="31"/>
      <c r="O212" s="31"/>
      <c r="P212" s="24"/>
    </row>
    <row r="213" spans="13:16" x14ac:dyDescent="0.25">
      <c r="M213" s="31"/>
      <c r="N213" s="31"/>
      <c r="O213" s="31"/>
      <c r="P213" s="24"/>
    </row>
    <row r="214" spans="13:16" x14ac:dyDescent="0.25">
      <c r="M214" s="31"/>
      <c r="N214" s="31"/>
      <c r="O214" s="31"/>
      <c r="P214" s="24"/>
    </row>
    <row r="215" spans="13:16" x14ac:dyDescent="0.25">
      <c r="M215" s="31"/>
      <c r="N215" s="31"/>
      <c r="O215" s="31"/>
      <c r="P215" s="24"/>
    </row>
    <row r="216" spans="13:16" x14ac:dyDescent="0.25">
      <c r="M216" s="31"/>
      <c r="N216" s="31"/>
      <c r="O216" s="31"/>
      <c r="P216" s="24"/>
    </row>
    <row r="217" spans="13:16" x14ac:dyDescent="0.25">
      <c r="M217" s="31"/>
      <c r="N217" s="31"/>
      <c r="O217" s="31"/>
      <c r="P217" s="24"/>
    </row>
    <row r="218" spans="13:16" x14ac:dyDescent="0.25">
      <c r="M218" s="31"/>
      <c r="N218" s="31"/>
      <c r="O218" s="31"/>
      <c r="P218" s="24"/>
    </row>
    <row r="219" spans="13:16" x14ac:dyDescent="0.25">
      <c r="M219" s="31"/>
      <c r="N219" s="31"/>
      <c r="O219" s="31"/>
      <c r="P219" s="24"/>
    </row>
    <row r="220" spans="13:16" x14ac:dyDescent="0.25">
      <c r="M220" s="31"/>
      <c r="N220" s="31"/>
      <c r="O220" s="31"/>
      <c r="P220" s="24"/>
    </row>
    <row r="221" spans="13:16" x14ac:dyDescent="0.25">
      <c r="M221" s="31"/>
      <c r="N221" s="31"/>
      <c r="O221" s="31"/>
      <c r="P221" s="24"/>
    </row>
    <row r="222" spans="13:16" x14ac:dyDescent="0.25">
      <c r="M222" s="31"/>
      <c r="N222" s="31"/>
      <c r="O222" s="31"/>
      <c r="P222" s="24"/>
    </row>
    <row r="223" spans="13:16" x14ac:dyDescent="0.25">
      <c r="M223" s="31"/>
      <c r="N223" s="31"/>
      <c r="O223" s="31"/>
      <c r="P223" s="24"/>
    </row>
    <row r="224" spans="13:16" x14ac:dyDescent="0.25">
      <c r="M224" s="31"/>
      <c r="N224" s="31"/>
      <c r="O224" s="31"/>
      <c r="P224" s="24"/>
    </row>
    <row r="225" spans="13:16" x14ac:dyDescent="0.25">
      <c r="M225" s="31"/>
      <c r="N225" s="31"/>
      <c r="O225" s="31"/>
      <c r="P225" s="24"/>
    </row>
    <row r="226" spans="13:16" x14ac:dyDescent="0.25">
      <c r="M226" s="31"/>
      <c r="N226" s="31"/>
      <c r="O226" s="31"/>
      <c r="P226" s="24"/>
    </row>
    <row r="227" spans="13:16" x14ac:dyDescent="0.25">
      <c r="M227" s="31"/>
      <c r="N227" s="31"/>
      <c r="O227" s="31"/>
      <c r="P227" s="24"/>
    </row>
    <row r="228" spans="13:16" x14ac:dyDescent="0.25">
      <c r="M228" s="31"/>
      <c r="N228" s="31"/>
      <c r="O228" s="31"/>
      <c r="P228" s="24"/>
    </row>
    <row r="229" spans="13:16" x14ac:dyDescent="0.25">
      <c r="M229" s="31"/>
      <c r="N229" s="31"/>
      <c r="O229" s="31"/>
      <c r="P229" s="24"/>
    </row>
    <row r="230" spans="13:16" x14ac:dyDescent="0.25">
      <c r="M230" s="31"/>
      <c r="N230" s="31"/>
      <c r="O230" s="31"/>
      <c r="P230" s="24"/>
    </row>
    <row r="231" spans="13:16" x14ac:dyDescent="0.25">
      <c r="M231" s="31"/>
      <c r="N231" s="31"/>
      <c r="O231" s="31"/>
      <c r="P231" s="24"/>
    </row>
    <row r="232" spans="13:16" x14ac:dyDescent="0.25">
      <c r="M232" s="31"/>
      <c r="N232" s="31"/>
      <c r="O232" s="31"/>
      <c r="P232" s="24"/>
    </row>
    <row r="233" spans="13:16" x14ac:dyDescent="0.25">
      <c r="M233" s="31"/>
      <c r="N233" s="31"/>
      <c r="O233" s="31"/>
      <c r="P233" s="24"/>
    </row>
    <row r="234" spans="13:16" x14ac:dyDescent="0.25">
      <c r="M234" s="31"/>
      <c r="N234" s="31"/>
      <c r="O234" s="31"/>
      <c r="P234" s="24"/>
    </row>
    <row r="235" spans="13:16" x14ac:dyDescent="0.25">
      <c r="M235" s="24"/>
      <c r="O235" s="24"/>
      <c r="P235" s="24"/>
    </row>
    <row r="236" spans="13:16" x14ac:dyDescent="0.25">
      <c r="N236" s="24"/>
      <c r="O236" s="24"/>
      <c r="P236" s="24"/>
    </row>
    <row r="237" spans="13:16" x14ac:dyDescent="0.25">
      <c r="N237" s="24"/>
      <c r="O237" s="24"/>
      <c r="P237" s="24"/>
    </row>
    <row r="238" spans="13:16" x14ac:dyDescent="0.25">
      <c r="N238" s="24"/>
      <c r="O238" s="24"/>
      <c r="P238" s="24"/>
    </row>
    <row r="239" spans="13:16" x14ac:dyDescent="0.25">
      <c r="N239" s="24"/>
      <c r="O239" s="24"/>
      <c r="P239" s="24"/>
    </row>
    <row r="240" spans="13:16" x14ac:dyDescent="0.25">
      <c r="N240" s="24"/>
      <c r="O240" s="24"/>
      <c r="P240" s="24"/>
    </row>
    <row r="241" spans="14:16" x14ac:dyDescent="0.25">
      <c r="N241" s="24"/>
      <c r="O241" s="24"/>
      <c r="P241" s="24"/>
    </row>
    <row r="242" spans="14:16" x14ac:dyDescent="0.25">
      <c r="N242" s="24"/>
      <c r="O242" s="24"/>
      <c r="P242" s="24"/>
    </row>
    <row r="243" spans="14:16" x14ac:dyDescent="0.25">
      <c r="N243" s="24"/>
      <c r="O243" s="24"/>
      <c r="P243" s="24"/>
    </row>
    <row r="244" spans="14:16" x14ac:dyDescent="0.25">
      <c r="N244" s="24"/>
      <c r="O244" s="24"/>
      <c r="P244" s="24"/>
    </row>
    <row r="245" spans="14:16" x14ac:dyDescent="0.25">
      <c r="N245" s="24"/>
      <c r="O245" s="24"/>
      <c r="P245" s="24"/>
    </row>
    <row r="246" spans="14:16" x14ac:dyDescent="0.25">
      <c r="N246" s="24"/>
      <c r="O246" s="24"/>
      <c r="P246" s="24"/>
    </row>
    <row r="247" spans="14:16" x14ac:dyDescent="0.25">
      <c r="N247" s="24"/>
      <c r="O247" s="24"/>
      <c r="P247" s="24"/>
    </row>
    <row r="248" spans="14:16" x14ac:dyDescent="0.25">
      <c r="N248" s="24"/>
      <c r="O248" s="24"/>
      <c r="P248" s="24"/>
    </row>
    <row r="249" spans="14:16" x14ac:dyDescent="0.25">
      <c r="N249" s="24"/>
      <c r="O249" s="24"/>
      <c r="P249" s="24"/>
    </row>
    <row r="250" spans="14:16" x14ac:dyDescent="0.25">
      <c r="N250" s="24"/>
      <c r="O250" s="24"/>
      <c r="P250" s="24"/>
    </row>
    <row r="251" spans="14:16" x14ac:dyDescent="0.25">
      <c r="N251" s="24"/>
      <c r="O251" s="24"/>
      <c r="P251" s="24"/>
    </row>
    <row r="252" spans="14:16" x14ac:dyDescent="0.25">
      <c r="N252" s="24"/>
      <c r="O252" s="24"/>
      <c r="P252" s="24"/>
    </row>
    <row r="253" spans="14:16" x14ac:dyDescent="0.25">
      <c r="N253" s="24"/>
      <c r="O253" s="24"/>
      <c r="P253" s="24"/>
    </row>
    <row r="254" spans="14:16" x14ac:dyDescent="0.25">
      <c r="N254" s="24"/>
      <c r="O254" s="24"/>
      <c r="P254" s="24"/>
    </row>
    <row r="255" spans="14:16" x14ac:dyDescent="0.25">
      <c r="N255" s="24"/>
      <c r="O255" s="24"/>
      <c r="P255" s="24"/>
    </row>
    <row r="256" spans="14:16" x14ac:dyDescent="0.25">
      <c r="N256" s="24"/>
      <c r="O256" s="24"/>
      <c r="P256" s="24"/>
    </row>
    <row r="257" spans="14:16" x14ac:dyDescent="0.25">
      <c r="N257" s="24"/>
      <c r="O257" s="24"/>
      <c r="P257" s="24"/>
    </row>
    <row r="258" spans="14:16" x14ac:dyDescent="0.25">
      <c r="N258" s="24"/>
      <c r="O258" s="24"/>
      <c r="P258" s="24"/>
    </row>
    <row r="259" spans="14:16" x14ac:dyDescent="0.25">
      <c r="N259" s="24"/>
      <c r="O259" s="24"/>
      <c r="P259" s="24"/>
    </row>
    <row r="260" spans="14:16" x14ac:dyDescent="0.25">
      <c r="N260" s="24"/>
      <c r="O260" s="24"/>
      <c r="P260" s="24"/>
    </row>
    <row r="261" spans="14:16" x14ac:dyDescent="0.25">
      <c r="N261" s="24"/>
      <c r="O261" s="24"/>
      <c r="P261" s="24"/>
    </row>
    <row r="262" spans="14:16" x14ac:dyDescent="0.25">
      <c r="N262" s="24"/>
      <c r="O262" s="24"/>
      <c r="P262" s="24"/>
    </row>
    <row r="263" spans="14:16" x14ac:dyDescent="0.25">
      <c r="N263" s="24"/>
      <c r="O263" s="24"/>
      <c r="P263" s="24"/>
    </row>
    <row r="264" spans="14:16" x14ac:dyDescent="0.25">
      <c r="N264" s="24"/>
      <c r="O264" s="24"/>
      <c r="P264" s="24"/>
    </row>
    <row r="265" spans="14:16" x14ac:dyDescent="0.25">
      <c r="N265" s="24"/>
      <c r="O265" s="24"/>
      <c r="P265" s="24"/>
    </row>
    <row r="266" spans="14:16" x14ac:dyDescent="0.25">
      <c r="N266" s="24"/>
      <c r="O266" s="24"/>
      <c r="P266" s="24"/>
    </row>
    <row r="267" spans="14:16" x14ac:dyDescent="0.25">
      <c r="N267" s="24"/>
      <c r="O267" s="24"/>
      <c r="P267" s="24"/>
    </row>
    <row r="268" spans="14:16" x14ac:dyDescent="0.25">
      <c r="N268" s="24"/>
      <c r="O268" s="24"/>
      <c r="P268" s="24"/>
    </row>
    <row r="269" spans="14:16" x14ac:dyDescent="0.25">
      <c r="N269" s="24"/>
      <c r="O269" s="24"/>
      <c r="P269" s="24"/>
    </row>
    <row r="270" spans="14:16" x14ac:dyDescent="0.25">
      <c r="N270" s="24"/>
      <c r="O270" s="24"/>
      <c r="P270" s="24"/>
    </row>
    <row r="271" spans="14:16" x14ac:dyDescent="0.25">
      <c r="N271" s="24"/>
      <c r="O271" s="24"/>
      <c r="P271" s="24"/>
    </row>
    <row r="272" spans="14:16" x14ac:dyDescent="0.25">
      <c r="N272" s="24"/>
      <c r="O272" s="24"/>
      <c r="P272" s="24"/>
    </row>
    <row r="273" spans="14:16" x14ac:dyDescent="0.25">
      <c r="N273" s="24"/>
      <c r="O273" s="24"/>
      <c r="P273" s="24"/>
    </row>
    <row r="274" spans="14:16" x14ac:dyDescent="0.25">
      <c r="N274" s="24"/>
      <c r="O274" s="24"/>
      <c r="P274" s="24"/>
    </row>
    <row r="275" spans="14:16" x14ac:dyDescent="0.25">
      <c r="N275" s="24"/>
      <c r="O275" s="24"/>
      <c r="P275" s="24"/>
    </row>
    <row r="276" spans="14:16" x14ac:dyDescent="0.25">
      <c r="N276" s="24"/>
      <c r="O276" s="24"/>
      <c r="P276" s="24"/>
    </row>
    <row r="277" spans="14:16" x14ac:dyDescent="0.25">
      <c r="N277" s="24"/>
      <c r="O277" s="24"/>
      <c r="P277" s="24"/>
    </row>
    <row r="278" spans="14:16" x14ac:dyDescent="0.25">
      <c r="N278" s="24"/>
      <c r="O278" s="24"/>
      <c r="P278" s="24"/>
    </row>
    <row r="279" spans="14:16" x14ac:dyDescent="0.25">
      <c r="N279" s="24"/>
      <c r="O279" s="24"/>
      <c r="P279" s="24"/>
    </row>
    <row r="280" spans="14:16" x14ac:dyDescent="0.25">
      <c r="N280" s="24"/>
      <c r="O280" s="24"/>
      <c r="P280" s="24"/>
    </row>
    <row r="281" spans="14:16" x14ac:dyDescent="0.25">
      <c r="N281" s="24"/>
      <c r="O281" s="24"/>
      <c r="P281" s="24"/>
    </row>
    <row r="282" spans="14:16" x14ac:dyDescent="0.25">
      <c r="N282" s="24"/>
      <c r="O282" s="24"/>
      <c r="P282" s="24"/>
    </row>
    <row r="283" spans="14:16" x14ac:dyDescent="0.25">
      <c r="N283" s="24"/>
      <c r="O283" s="24"/>
      <c r="P283" s="24"/>
    </row>
    <row r="284" spans="14:16" x14ac:dyDescent="0.25">
      <c r="N284" s="24"/>
      <c r="O284" s="24"/>
      <c r="P284" s="24"/>
    </row>
    <row r="285" spans="14:16" x14ac:dyDescent="0.25">
      <c r="N285" s="24"/>
      <c r="O285" s="24"/>
      <c r="P285" s="24"/>
    </row>
    <row r="286" spans="14:16" x14ac:dyDescent="0.25">
      <c r="N286" s="24"/>
      <c r="O286" s="24"/>
      <c r="P286" s="24"/>
    </row>
    <row r="287" spans="14:16" x14ac:dyDescent="0.25">
      <c r="N287" s="24"/>
      <c r="O287" s="24"/>
      <c r="P287" s="24"/>
    </row>
    <row r="288" spans="14:16" x14ac:dyDescent="0.25">
      <c r="N288" s="24"/>
      <c r="O288" s="24"/>
      <c r="P288" s="24"/>
    </row>
    <row r="289" spans="14:16" x14ac:dyDescent="0.25">
      <c r="N289" s="24"/>
      <c r="O289" s="24"/>
      <c r="P289" s="24"/>
    </row>
    <row r="290" spans="14:16" x14ac:dyDescent="0.25">
      <c r="N290" s="24"/>
      <c r="O290" s="24"/>
      <c r="P290" s="24"/>
    </row>
    <row r="291" spans="14:16" x14ac:dyDescent="0.25">
      <c r="N291" s="24"/>
      <c r="O291" s="24"/>
      <c r="P291" s="24"/>
    </row>
    <row r="292" spans="14:16" x14ac:dyDescent="0.25">
      <c r="N292" s="24"/>
      <c r="O292" s="24"/>
      <c r="P292" s="24"/>
    </row>
    <row r="293" spans="14:16" x14ac:dyDescent="0.25">
      <c r="N293" s="24"/>
      <c r="O293" s="24"/>
      <c r="P293" s="24"/>
    </row>
    <row r="294" spans="14:16" x14ac:dyDescent="0.25">
      <c r="N294" s="24"/>
      <c r="O294" s="24"/>
      <c r="P294" s="24"/>
    </row>
    <row r="295" spans="14:16" x14ac:dyDescent="0.25">
      <c r="N295" s="24"/>
      <c r="O295" s="24"/>
      <c r="P295" s="24"/>
    </row>
    <row r="296" spans="14:16" x14ac:dyDescent="0.25">
      <c r="N296" s="24"/>
      <c r="O296" s="24"/>
      <c r="P296" s="24"/>
    </row>
    <row r="297" spans="14:16" x14ac:dyDescent="0.25">
      <c r="N297" s="24"/>
      <c r="O297" s="24"/>
      <c r="P297" s="24"/>
    </row>
    <row r="298" spans="14:16" x14ac:dyDescent="0.25">
      <c r="N298" s="24"/>
      <c r="O298" s="24"/>
      <c r="P298" s="24"/>
    </row>
    <row r="299" spans="14:16" x14ac:dyDescent="0.25">
      <c r="N299" s="24"/>
      <c r="O299" s="24"/>
      <c r="P299" s="24"/>
    </row>
    <row r="300" spans="14:16" x14ac:dyDescent="0.25">
      <c r="N300" s="24"/>
      <c r="O300" s="24"/>
      <c r="P300" s="24"/>
    </row>
    <row r="301" spans="14:16" x14ac:dyDescent="0.25">
      <c r="N301" s="24"/>
      <c r="O301" s="24"/>
      <c r="P301" s="24"/>
    </row>
    <row r="302" spans="14:16" x14ac:dyDescent="0.25">
      <c r="N302" s="24"/>
      <c r="O302" s="24"/>
      <c r="P302" s="24"/>
    </row>
    <row r="303" spans="14:16" x14ac:dyDescent="0.25">
      <c r="N303" s="24"/>
      <c r="O303" s="24"/>
      <c r="P303" s="24"/>
    </row>
    <row r="304" spans="14:16" x14ac:dyDescent="0.25">
      <c r="N304" s="24"/>
      <c r="O304" s="24"/>
      <c r="P304" s="24"/>
    </row>
    <row r="305" spans="14:16" x14ac:dyDescent="0.25">
      <c r="N305" s="24"/>
      <c r="O305" s="24"/>
      <c r="P305" s="24"/>
    </row>
    <row r="306" spans="14:16" x14ac:dyDescent="0.25">
      <c r="N306" s="24"/>
      <c r="O306" s="24"/>
      <c r="P306" s="24"/>
    </row>
    <row r="307" spans="14:16" x14ac:dyDescent="0.25">
      <c r="N307" s="24"/>
      <c r="O307" s="24"/>
      <c r="P307" s="24"/>
    </row>
    <row r="308" spans="14:16" x14ac:dyDescent="0.25">
      <c r="N308" s="24"/>
      <c r="O308" s="24"/>
      <c r="P308" s="24"/>
    </row>
    <row r="309" spans="14:16" x14ac:dyDescent="0.25">
      <c r="N309" s="24"/>
      <c r="O309" s="24"/>
      <c r="P309" s="24"/>
    </row>
    <row r="310" spans="14:16" x14ac:dyDescent="0.25">
      <c r="N310" s="24"/>
      <c r="O310" s="24"/>
      <c r="P310" s="24"/>
    </row>
    <row r="311" spans="14:16" x14ac:dyDescent="0.25">
      <c r="N311" s="24"/>
      <c r="O311" s="24"/>
      <c r="P311" s="24"/>
    </row>
    <row r="312" spans="14:16" x14ac:dyDescent="0.25">
      <c r="N312" s="24"/>
      <c r="O312" s="24"/>
      <c r="P312" s="24"/>
    </row>
    <row r="313" spans="14:16" x14ac:dyDescent="0.25">
      <c r="N313" s="24"/>
      <c r="O313" s="24"/>
      <c r="P313" s="24"/>
    </row>
    <row r="314" spans="14:16" x14ac:dyDescent="0.25">
      <c r="N314" s="24"/>
      <c r="O314" s="24"/>
      <c r="P314" s="24"/>
    </row>
    <row r="315" spans="14:16" x14ac:dyDescent="0.25">
      <c r="N315" s="24"/>
      <c r="O315" s="24"/>
      <c r="P315" s="24"/>
    </row>
    <row r="316" spans="14:16" x14ac:dyDescent="0.25">
      <c r="N316" s="24"/>
      <c r="O316" s="24"/>
      <c r="P316" s="24"/>
    </row>
    <row r="317" spans="14:16" x14ac:dyDescent="0.25">
      <c r="N317" s="24"/>
      <c r="O317" s="24"/>
      <c r="P317" s="24"/>
    </row>
    <row r="318" spans="14:16" x14ac:dyDescent="0.25">
      <c r="N318" s="24"/>
      <c r="O318" s="24"/>
      <c r="P318" s="24"/>
    </row>
    <row r="319" spans="14:16" x14ac:dyDescent="0.25">
      <c r="N319" s="24"/>
      <c r="O319" s="24"/>
      <c r="P319" s="24"/>
    </row>
    <row r="320" spans="14:16" x14ac:dyDescent="0.25">
      <c r="N320" s="24"/>
      <c r="O320" s="24"/>
      <c r="P320" s="24"/>
    </row>
    <row r="321" spans="14:16" x14ac:dyDescent="0.25">
      <c r="N321" s="24"/>
      <c r="O321" s="24"/>
      <c r="P321" s="24"/>
    </row>
    <row r="322" spans="14:16" x14ac:dyDescent="0.25">
      <c r="N322" s="24"/>
      <c r="O322" s="24"/>
      <c r="P322" s="24"/>
    </row>
    <row r="323" spans="14:16" x14ac:dyDescent="0.25">
      <c r="N323" s="24"/>
      <c r="O323" s="24"/>
      <c r="P323" s="24"/>
    </row>
    <row r="324" spans="14:16" x14ac:dyDescent="0.25">
      <c r="N324" s="24"/>
      <c r="O324" s="24"/>
      <c r="P324" s="24"/>
    </row>
    <row r="325" spans="14:16" x14ac:dyDescent="0.25">
      <c r="N325" s="24"/>
      <c r="O325" s="24"/>
      <c r="P325" s="24"/>
    </row>
    <row r="326" spans="14:16" x14ac:dyDescent="0.25">
      <c r="N326" s="24"/>
      <c r="O326" s="24"/>
      <c r="P326" s="24"/>
    </row>
    <row r="327" spans="14:16" x14ac:dyDescent="0.25">
      <c r="N327" s="24"/>
      <c r="O327" s="24"/>
      <c r="P327" s="24"/>
    </row>
    <row r="328" spans="14:16" x14ac:dyDescent="0.25">
      <c r="N328" s="24"/>
      <c r="O328" s="24"/>
      <c r="P328" s="24"/>
    </row>
    <row r="329" spans="14:16" x14ac:dyDescent="0.25">
      <c r="N329" s="24"/>
      <c r="O329" s="24"/>
      <c r="P329" s="24"/>
    </row>
    <row r="330" spans="14:16" x14ac:dyDescent="0.25">
      <c r="N330" s="24"/>
      <c r="O330" s="24"/>
      <c r="P330" s="24"/>
    </row>
    <row r="331" spans="14:16" x14ac:dyDescent="0.25">
      <c r="N331" s="24"/>
      <c r="O331" s="24"/>
      <c r="P331" s="24"/>
    </row>
    <row r="332" spans="14:16" x14ac:dyDescent="0.25">
      <c r="N332" s="24"/>
      <c r="O332" s="24"/>
      <c r="P332" s="24"/>
    </row>
    <row r="333" spans="14:16" x14ac:dyDescent="0.25">
      <c r="N333" s="24"/>
      <c r="O333" s="24"/>
      <c r="P333" s="24"/>
    </row>
    <row r="334" spans="14:16" x14ac:dyDescent="0.25">
      <c r="N334" s="24"/>
      <c r="O334" s="24"/>
      <c r="P334" s="24"/>
    </row>
    <row r="335" spans="14:16" x14ac:dyDescent="0.25">
      <c r="N335" s="24"/>
      <c r="O335" s="24"/>
      <c r="P335" s="24"/>
    </row>
    <row r="336" spans="14:16" x14ac:dyDescent="0.25">
      <c r="N336" s="24"/>
      <c r="O336" s="24"/>
      <c r="P336" s="24"/>
    </row>
    <row r="337" spans="14:16" x14ac:dyDescent="0.25">
      <c r="N337" s="24"/>
      <c r="O337" s="24"/>
      <c r="P337" s="24"/>
    </row>
    <row r="338" spans="14:16" x14ac:dyDescent="0.25">
      <c r="N338" s="24"/>
      <c r="O338" s="24"/>
      <c r="P338" s="24"/>
    </row>
    <row r="339" spans="14:16" x14ac:dyDescent="0.25">
      <c r="N339" s="24"/>
      <c r="O339" s="24"/>
      <c r="P339" s="24"/>
    </row>
    <row r="340" spans="14:16" x14ac:dyDescent="0.25">
      <c r="N340" s="24"/>
      <c r="O340" s="24"/>
      <c r="P340" s="24"/>
    </row>
    <row r="341" spans="14:16" x14ac:dyDescent="0.25">
      <c r="N341" s="24"/>
      <c r="O341" s="24"/>
      <c r="P341" s="24"/>
    </row>
    <row r="342" spans="14:16" x14ac:dyDescent="0.25">
      <c r="N342" s="24"/>
      <c r="O342" s="24"/>
      <c r="P342" s="24"/>
    </row>
    <row r="343" spans="14:16" x14ac:dyDescent="0.25">
      <c r="N343" s="24"/>
      <c r="O343" s="24"/>
      <c r="P343" s="24"/>
    </row>
    <row r="344" spans="14:16" x14ac:dyDescent="0.25">
      <c r="N344" s="24"/>
      <c r="O344" s="24"/>
      <c r="P344" s="24"/>
    </row>
    <row r="345" spans="14:16" x14ac:dyDescent="0.25">
      <c r="N345" s="24"/>
      <c r="O345" s="24"/>
      <c r="P345" s="24"/>
    </row>
    <row r="346" spans="14:16" x14ac:dyDescent="0.25">
      <c r="N346" s="24"/>
      <c r="O346" s="24"/>
      <c r="P346" s="24"/>
    </row>
    <row r="347" spans="14:16" x14ac:dyDescent="0.25">
      <c r="N347" s="24"/>
      <c r="O347" s="24"/>
      <c r="P347" s="24"/>
    </row>
    <row r="348" spans="14:16" x14ac:dyDescent="0.25">
      <c r="N348" s="24"/>
      <c r="O348" s="24"/>
      <c r="P348" s="24"/>
    </row>
    <row r="349" spans="14:16" x14ac:dyDescent="0.25">
      <c r="N349" s="24"/>
      <c r="O349" s="24"/>
      <c r="P349" s="24"/>
    </row>
    <row r="350" spans="14:16" x14ac:dyDescent="0.25">
      <c r="N350" s="24"/>
      <c r="O350" s="24"/>
      <c r="P350" s="24"/>
    </row>
    <row r="351" spans="14:16" x14ac:dyDescent="0.25">
      <c r="N351" s="24"/>
      <c r="O351" s="24"/>
      <c r="P351" s="24"/>
    </row>
    <row r="352" spans="14:16" x14ac:dyDescent="0.25">
      <c r="N352" s="24"/>
      <c r="O352" s="24"/>
      <c r="P352" s="24"/>
    </row>
    <row r="353" spans="14:16" x14ac:dyDescent="0.25">
      <c r="N353" s="24"/>
      <c r="O353" s="24"/>
      <c r="P353" s="24"/>
    </row>
    <row r="354" spans="14:16" x14ac:dyDescent="0.25">
      <c r="N354" s="24"/>
      <c r="O354" s="24"/>
      <c r="P354" s="24"/>
    </row>
    <row r="355" spans="14:16" x14ac:dyDescent="0.25">
      <c r="N355" s="24"/>
      <c r="O355" s="24"/>
      <c r="P355" s="24"/>
    </row>
    <row r="356" spans="14:16" x14ac:dyDescent="0.25">
      <c r="N356" s="24"/>
      <c r="O356" s="24"/>
      <c r="P356" s="24"/>
    </row>
    <row r="357" spans="14:16" x14ac:dyDescent="0.25">
      <c r="N357" s="24"/>
      <c r="O357" s="24"/>
      <c r="P357" s="24"/>
    </row>
    <row r="358" spans="14:16" x14ac:dyDescent="0.25">
      <c r="N358" s="24"/>
      <c r="O358" s="24"/>
      <c r="P358" s="24"/>
    </row>
    <row r="359" spans="14:16" x14ac:dyDescent="0.25">
      <c r="N359" s="24"/>
      <c r="O359" s="24"/>
      <c r="P359" s="24"/>
    </row>
    <row r="360" spans="14:16" x14ac:dyDescent="0.25">
      <c r="N360" s="24"/>
      <c r="O360" s="24"/>
      <c r="P360" s="24"/>
    </row>
    <row r="361" spans="14:16" x14ac:dyDescent="0.25">
      <c r="N361" s="24"/>
      <c r="O361" s="24"/>
      <c r="P361" s="24"/>
    </row>
    <row r="362" spans="14:16" x14ac:dyDescent="0.25">
      <c r="N362" s="24"/>
      <c r="O362" s="24"/>
      <c r="P362" s="24"/>
    </row>
    <row r="363" spans="14:16" x14ac:dyDescent="0.25">
      <c r="N363" s="24"/>
      <c r="O363" s="24"/>
      <c r="P363" s="24"/>
    </row>
    <row r="364" spans="14:16" x14ac:dyDescent="0.25">
      <c r="N364" s="24"/>
      <c r="O364" s="24"/>
      <c r="P364" s="24"/>
    </row>
    <row r="365" spans="14:16" x14ac:dyDescent="0.25">
      <c r="N365" s="24"/>
      <c r="O365" s="24"/>
      <c r="P365" s="24"/>
    </row>
    <row r="366" spans="14:16" x14ac:dyDescent="0.25">
      <c r="N366" s="24"/>
      <c r="O366" s="24"/>
      <c r="P366" s="24"/>
    </row>
    <row r="367" spans="14:16" x14ac:dyDescent="0.25">
      <c r="N367" s="24"/>
      <c r="O367" s="24"/>
      <c r="P367" s="24"/>
    </row>
    <row r="368" spans="14:16" x14ac:dyDescent="0.25">
      <c r="N368" s="24"/>
      <c r="O368" s="24"/>
      <c r="P368" s="24"/>
    </row>
    <row r="369" spans="14:16" x14ac:dyDescent="0.25">
      <c r="N369" s="24"/>
      <c r="O369" s="24"/>
      <c r="P369" s="24"/>
    </row>
    <row r="370" spans="14:16" x14ac:dyDescent="0.25">
      <c r="N370" s="24"/>
      <c r="O370" s="24"/>
      <c r="P370" s="24"/>
    </row>
    <row r="371" spans="14:16" x14ac:dyDescent="0.25">
      <c r="N371" s="24"/>
      <c r="O371" s="24"/>
      <c r="P371" s="24"/>
    </row>
    <row r="372" spans="14:16" x14ac:dyDescent="0.25">
      <c r="N372" s="24"/>
      <c r="O372" s="24"/>
      <c r="P372" s="24"/>
    </row>
    <row r="373" spans="14:16" x14ac:dyDescent="0.25">
      <c r="N373" s="24"/>
      <c r="O373" s="24"/>
      <c r="P373" s="24"/>
    </row>
    <row r="374" spans="14:16" x14ac:dyDescent="0.25">
      <c r="N374" s="24"/>
      <c r="O374" s="24"/>
      <c r="P374" s="24"/>
    </row>
    <row r="375" spans="14:16" x14ac:dyDescent="0.25">
      <c r="N375" s="24"/>
      <c r="O375" s="24"/>
      <c r="P375" s="24"/>
    </row>
    <row r="376" spans="14:16" x14ac:dyDescent="0.25">
      <c r="N376" s="24"/>
      <c r="O376" s="24"/>
      <c r="P376" s="24"/>
    </row>
    <row r="377" spans="14:16" x14ac:dyDescent="0.25">
      <c r="N377" s="24"/>
      <c r="O377" s="24"/>
      <c r="P377" s="24"/>
    </row>
    <row r="378" spans="14:16" x14ac:dyDescent="0.25">
      <c r="N378" s="24"/>
      <c r="O378" s="24"/>
      <c r="P378" s="24"/>
    </row>
    <row r="379" spans="14:16" x14ac:dyDescent="0.25">
      <c r="N379" s="24"/>
      <c r="O379" s="24"/>
      <c r="P379" s="24"/>
    </row>
    <row r="380" spans="14:16" x14ac:dyDescent="0.25">
      <c r="N380" s="24"/>
      <c r="O380" s="24"/>
      <c r="P380" s="24"/>
    </row>
    <row r="381" spans="14:16" x14ac:dyDescent="0.25">
      <c r="N381" s="24"/>
      <c r="O381" s="24"/>
      <c r="P381" s="24"/>
    </row>
    <row r="382" spans="14:16" x14ac:dyDescent="0.25">
      <c r="N382" s="24"/>
      <c r="O382" s="24"/>
      <c r="P382" s="24"/>
    </row>
    <row r="383" spans="14:16" x14ac:dyDescent="0.25">
      <c r="N383" s="24"/>
      <c r="O383" s="24"/>
      <c r="P383" s="24"/>
    </row>
    <row r="384" spans="14:16" x14ac:dyDescent="0.25">
      <c r="N384" s="24"/>
      <c r="O384" s="24"/>
      <c r="P384" s="24"/>
    </row>
    <row r="385" spans="14:16" x14ac:dyDescent="0.25">
      <c r="N385" s="24"/>
      <c r="O385" s="24"/>
      <c r="P385" s="24"/>
    </row>
    <row r="386" spans="14:16" x14ac:dyDescent="0.25">
      <c r="N386" s="24"/>
      <c r="O386" s="24"/>
      <c r="P386" s="24"/>
    </row>
    <row r="387" spans="14:16" x14ac:dyDescent="0.25">
      <c r="N387" s="24"/>
      <c r="O387" s="24"/>
      <c r="P387" s="24"/>
    </row>
    <row r="388" spans="14:16" x14ac:dyDescent="0.25">
      <c r="N388" s="24"/>
      <c r="O388" s="24"/>
      <c r="P388" s="24"/>
    </row>
    <row r="389" spans="14:16" x14ac:dyDescent="0.25">
      <c r="N389" s="24"/>
      <c r="O389" s="24"/>
      <c r="P389" s="24"/>
    </row>
    <row r="390" spans="14:16" x14ac:dyDescent="0.25">
      <c r="N390" s="24"/>
      <c r="O390" s="24"/>
      <c r="P390" s="24"/>
    </row>
    <row r="391" spans="14:16" x14ac:dyDescent="0.25">
      <c r="N391" s="24"/>
      <c r="O391" s="24"/>
      <c r="P391" s="24"/>
    </row>
    <row r="392" spans="14:16" x14ac:dyDescent="0.25">
      <c r="N392" s="24"/>
      <c r="O392" s="24"/>
      <c r="P392" s="24"/>
    </row>
    <row r="393" spans="14:16" x14ac:dyDescent="0.25">
      <c r="N393" s="24"/>
      <c r="O393" s="24"/>
      <c r="P393" s="24"/>
    </row>
    <row r="394" spans="14:16" x14ac:dyDescent="0.25">
      <c r="N394" s="24"/>
      <c r="O394" s="24"/>
      <c r="P394" s="24"/>
    </row>
    <row r="395" spans="14:16" x14ac:dyDescent="0.25">
      <c r="N395" s="24"/>
      <c r="O395" s="24"/>
      <c r="P395" s="24"/>
    </row>
    <row r="396" spans="14:16" x14ac:dyDescent="0.25">
      <c r="N396" s="24"/>
      <c r="O396" s="24"/>
      <c r="P396" s="24"/>
    </row>
    <row r="397" spans="14:16" x14ac:dyDescent="0.25">
      <c r="N397" s="24"/>
      <c r="O397" s="24"/>
      <c r="P397" s="24"/>
    </row>
    <row r="398" spans="14:16" x14ac:dyDescent="0.25">
      <c r="N398" s="24"/>
      <c r="O398" s="24"/>
      <c r="P398" s="24"/>
    </row>
    <row r="399" spans="14:16" x14ac:dyDescent="0.25">
      <c r="N399" s="24"/>
      <c r="O399" s="24"/>
      <c r="P399" s="24"/>
    </row>
    <row r="400" spans="14:16" x14ac:dyDescent="0.25">
      <c r="N400" s="24"/>
      <c r="O400" s="24"/>
      <c r="P400" s="24"/>
    </row>
    <row r="401" spans="14:16" x14ac:dyDescent="0.25">
      <c r="N401" s="24"/>
      <c r="O401" s="24"/>
      <c r="P401" s="24"/>
    </row>
    <row r="402" spans="14:16" x14ac:dyDescent="0.25">
      <c r="N402" s="24"/>
      <c r="O402" s="24"/>
      <c r="P402" s="24"/>
    </row>
    <row r="403" spans="14:16" x14ac:dyDescent="0.25">
      <c r="N403" s="24"/>
      <c r="O403" s="24"/>
      <c r="P403" s="24"/>
    </row>
    <row r="404" spans="14:16" x14ac:dyDescent="0.25">
      <c r="N404" s="24"/>
      <c r="O404" s="24"/>
      <c r="P404" s="24"/>
    </row>
    <row r="405" spans="14:16" x14ac:dyDescent="0.25">
      <c r="N405" s="24"/>
      <c r="O405" s="24"/>
      <c r="P405" s="24"/>
    </row>
    <row r="406" spans="14:16" x14ac:dyDescent="0.25">
      <c r="N406" s="24"/>
      <c r="O406" s="24"/>
      <c r="P406" s="24"/>
    </row>
    <row r="407" spans="14:16" x14ac:dyDescent="0.25">
      <c r="N407" s="24"/>
      <c r="O407" s="24"/>
      <c r="P407" s="24"/>
    </row>
    <row r="408" spans="14:16" x14ac:dyDescent="0.25">
      <c r="N408" s="24"/>
      <c r="O408" s="24"/>
      <c r="P408" s="24"/>
    </row>
    <row r="409" spans="14:16" x14ac:dyDescent="0.25">
      <c r="N409" s="24"/>
      <c r="O409" s="24"/>
      <c r="P409" s="24"/>
    </row>
    <row r="410" spans="14:16" x14ac:dyDescent="0.25">
      <c r="N410" s="24"/>
      <c r="O410" s="24"/>
      <c r="P410" s="24"/>
    </row>
    <row r="411" spans="14:16" x14ac:dyDescent="0.25">
      <c r="N411" s="24"/>
      <c r="O411" s="24"/>
      <c r="P411" s="24"/>
    </row>
    <row r="412" spans="14:16" x14ac:dyDescent="0.25">
      <c r="N412" s="24"/>
      <c r="O412" s="24"/>
      <c r="P412" s="24"/>
    </row>
    <row r="413" spans="14:16" x14ac:dyDescent="0.25">
      <c r="N413" s="24"/>
      <c r="O413" s="24"/>
      <c r="P413" s="24"/>
    </row>
    <row r="414" spans="14:16" x14ac:dyDescent="0.25">
      <c r="N414" s="24"/>
      <c r="O414" s="24"/>
      <c r="P414" s="24"/>
    </row>
    <row r="415" spans="14:16" x14ac:dyDescent="0.25">
      <c r="N415" s="24"/>
      <c r="O415" s="24"/>
      <c r="P415" s="24"/>
    </row>
    <row r="416" spans="14:16" x14ac:dyDescent="0.25">
      <c r="N416" s="24"/>
      <c r="O416" s="24"/>
      <c r="P416" s="24"/>
    </row>
    <row r="417" spans="14:16" x14ac:dyDescent="0.25">
      <c r="N417" s="24"/>
      <c r="O417" s="24"/>
      <c r="P417" s="24"/>
    </row>
    <row r="418" spans="14:16" x14ac:dyDescent="0.25">
      <c r="N418" s="24"/>
      <c r="O418" s="24"/>
      <c r="P418" s="24"/>
    </row>
    <row r="419" spans="14:16" x14ac:dyDescent="0.25">
      <c r="N419" s="24"/>
      <c r="O419" s="24"/>
      <c r="P419" s="24"/>
    </row>
    <row r="420" spans="14:16" x14ac:dyDescent="0.25">
      <c r="N420" s="24"/>
      <c r="O420" s="24"/>
      <c r="P420" s="24"/>
    </row>
    <row r="421" spans="14:16" x14ac:dyDescent="0.25">
      <c r="N421" s="24"/>
      <c r="O421" s="24"/>
      <c r="P421" s="24"/>
    </row>
    <row r="422" spans="14:16" x14ac:dyDescent="0.25">
      <c r="N422" s="24"/>
      <c r="O422" s="24"/>
      <c r="P422" s="24"/>
    </row>
    <row r="423" spans="14:16" x14ac:dyDescent="0.25">
      <c r="N423" s="24"/>
      <c r="O423" s="24"/>
      <c r="P423" s="24"/>
    </row>
    <row r="424" spans="14:16" x14ac:dyDescent="0.25">
      <c r="N424" s="24"/>
      <c r="O424" s="24"/>
      <c r="P424" s="24"/>
    </row>
    <row r="425" spans="14:16" x14ac:dyDescent="0.25">
      <c r="N425" s="24"/>
      <c r="O425" s="24"/>
      <c r="P425" s="24"/>
    </row>
    <row r="426" spans="14:16" x14ac:dyDescent="0.25">
      <c r="N426" s="24"/>
      <c r="O426" s="24"/>
      <c r="P426" s="24"/>
    </row>
    <row r="427" spans="14:16" x14ac:dyDescent="0.25">
      <c r="N427" s="24"/>
      <c r="O427" s="24"/>
      <c r="P427" s="24"/>
    </row>
    <row r="428" spans="14:16" x14ac:dyDescent="0.25">
      <c r="N428" s="24"/>
      <c r="O428" s="24"/>
      <c r="P428" s="24"/>
    </row>
    <row r="429" spans="14:16" x14ac:dyDescent="0.25">
      <c r="N429" s="24"/>
      <c r="O429" s="24"/>
      <c r="P429" s="24"/>
    </row>
    <row r="430" spans="14:16" x14ac:dyDescent="0.25">
      <c r="N430" s="24"/>
      <c r="O430" s="24"/>
      <c r="P430" s="24"/>
    </row>
    <row r="431" spans="14:16" x14ac:dyDescent="0.25">
      <c r="N431" s="24"/>
      <c r="O431" s="24"/>
      <c r="P431" s="24"/>
    </row>
  </sheetData>
  <mergeCells count="29">
    <mergeCell ref="C59:D59"/>
    <mergeCell ref="C60:D60"/>
    <mergeCell ref="C61:D61"/>
    <mergeCell ref="A64:B64"/>
    <mergeCell ref="A70:B70"/>
    <mergeCell ref="A76:B76"/>
    <mergeCell ref="A82:B82"/>
    <mergeCell ref="A88:B88"/>
    <mergeCell ref="C37:G37"/>
    <mergeCell ref="C38:G38"/>
    <mergeCell ref="C39:G39"/>
    <mergeCell ref="C52:G52"/>
    <mergeCell ref="A58:B58"/>
    <mergeCell ref="C53:G53"/>
    <mergeCell ref="C54:G54"/>
    <mergeCell ref="C45:G45"/>
    <mergeCell ref="C46:G46"/>
    <mergeCell ref="C47:G47"/>
    <mergeCell ref="C48:G48"/>
    <mergeCell ref="C51:G51"/>
    <mergeCell ref="C50:G50"/>
    <mergeCell ref="C49:G49"/>
    <mergeCell ref="C36:G36"/>
    <mergeCell ref="C35:H35"/>
    <mergeCell ref="C42:G42"/>
    <mergeCell ref="C43:G43"/>
    <mergeCell ref="C44:G44"/>
    <mergeCell ref="C40:G40"/>
    <mergeCell ref="C41:G4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workbookViewId="0">
      <selection activeCell="B27" sqref="B27:C34"/>
    </sheetView>
  </sheetViews>
  <sheetFormatPr defaultRowHeight="15" x14ac:dyDescent="0.25"/>
  <cols>
    <col min="1" max="1" width="5" style="2" customWidth="1"/>
    <col min="2" max="2" width="52.42578125" style="2" customWidth="1"/>
    <col min="3" max="3" width="9.5703125" style="2" bestFit="1" customWidth="1"/>
    <col min="4" max="16384" width="9.140625" style="2"/>
  </cols>
  <sheetData>
    <row r="2" spans="1:6" x14ac:dyDescent="0.25">
      <c r="A2" s="76" t="s">
        <v>35</v>
      </c>
      <c r="B2" s="77"/>
      <c r="C2" s="78"/>
    </row>
    <row r="4" spans="1:6" x14ac:dyDescent="0.25">
      <c r="B4" s="149" t="s">
        <v>22</v>
      </c>
      <c r="C4" s="145">
        <f>Question!H36</f>
        <v>625000</v>
      </c>
      <c r="D4" s="28"/>
      <c r="E4" s="28"/>
      <c r="F4" s="28"/>
    </row>
    <row r="5" spans="1:6" x14ac:dyDescent="0.25">
      <c r="B5" s="149" t="s">
        <v>23</v>
      </c>
      <c r="C5" s="145">
        <f>Question!H37</f>
        <v>80500</v>
      </c>
      <c r="D5" s="28"/>
      <c r="E5" s="28"/>
      <c r="F5" s="28"/>
    </row>
    <row r="6" spans="1:6" x14ac:dyDescent="0.25">
      <c r="B6" s="149" t="s">
        <v>24</v>
      </c>
      <c r="C6" s="150">
        <f>Question!H38</f>
        <v>0.05</v>
      </c>
      <c r="D6" s="28"/>
      <c r="E6" s="28"/>
      <c r="F6" s="28"/>
    </row>
    <row r="7" spans="1:6" x14ac:dyDescent="0.25">
      <c r="B7" s="149" t="s">
        <v>25</v>
      </c>
      <c r="C7" s="145">
        <f>Question!H39</f>
        <v>20000</v>
      </c>
      <c r="D7" s="28"/>
      <c r="E7" s="28"/>
      <c r="F7" s="28"/>
    </row>
    <row r="8" spans="1:6" x14ac:dyDescent="0.25">
      <c r="B8" s="149" t="s">
        <v>27</v>
      </c>
      <c r="C8" s="150">
        <f>Question!H40</f>
        <v>0.3</v>
      </c>
      <c r="D8" s="28"/>
      <c r="E8" s="28"/>
      <c r="F8" s="28"/>
    </row>
    <row r="9" spans="1:6" x14ac:dyDescent="0.25">
      <c r="B9" s="149" t="s">
        <v>34</v>
      </c>
      <c r="C9" s="150">
        <f>Question!H41</f>
        <v>0.7</v>
      </c>
      <c r="D9" s="28"/>
      <c r="E9" s="28"/>
      <c r="F9" s="28"/>
    </row>
    <row r="10" spans="1:6" x14ac:dyDescent="0.25">
      <c r="B10" s="149" t="s">
        <v>46</v>
      </c>
      <c r="C10" s="150">
        <f>Question!H42</f>
        <v>0.06</v>
      </c>
      <c r="D10" s="28"/>
      <c r="E10" s="28"/>
      <c r="F10" s="28"/>
    </row>
    <row r="11" spans="1:6" x14ac:dyDescent="0.25">
      <c r="B11" s="149" t="s">
        <v>76</v>
      </c>
      <c r="C11" s="141">
        <v>12</v>
      </c>
      <c r="D11" s="28"/>
      <c r="E11" s="28"/>
      <c r="F11" s="28"/>
    </row>
    <row r="12" spans="1:6" x14ac:dyDescent="0.25">
      <c r="B12" s="149" t="s">
        <v>49</v>
      </c>
      <c r="C12" s="145">
        <f>Question!H44</f>
        <v>15</v>
      </c>
      <c r="D12" s="28"/>
      <c r="E12" s="28"/>
      <c r="F12" s="28"/>
    </row>
    <row r="13" spans="1:6" x14ac:dyDescent="0.25">
      <c r="B13" s="149" t="s">
        <v>28</v>
      </c>
      <c r="C13" s="150">
        <f>Question!H45</f>
        <v>0.32</v>
      </c>
      <c r="D13" s="28"/>
      <c r="E13" s="28"/>
      <c r="F13" s="28"/>
    </row>
    <row r="14" spans="1:6" x14ac:dyDescent="0.25">
      <c r="B14" s="149" t="s">
        <v>29</v>
      </c>
      <c r="C14" s="150">
        <f>Question!H46</f>
        <v>0.21</v>
      </c>
      <c r="D14" s="28"/>
      <c r="E14" s="28"/>
      <c r="F14" s="28"/>
    </row>
    <row r="15" spans="1:6" x14ac:dyDescent="0.25">
      <c r="B15" s="149" t="s">
        <v>30</v>
      </c>
      <c r="C15" s="150">
        <f>Question!H47</f>
        <v>0.26</v>
      </c>
      <c r="D15" s="28"/>
      <c r="E15" s="28"/>
      <c r="F15" s="28"/>
    </row>
    <row r="16" spans="1:6" x14ac:dyDescent="0.25">
      <c r="B16" s="149" t="s">
        <v>36</v>
      </c>
      <c r="C16" s="145">
        <f>Question!H48</f>
        <v>3</v>
      </c>
      <c r="D16" s="28"/>
      <c r="E16" s="28"/>
      <c r="F16" s="28"/>
    </row>
    <row r="17" spans="1:10" x14ac:dyDescent="0.25">
      <c r="B17" s="149" t="s">
        <v>32</v>
      </c>
      <c r="C17" s="145">
        <f>Question!H49</f>
        <v>910000</v>
      </c>
      <c r="D17" s="28"/>
      <c r="E17" s="28"/>
      <c r="F17" s="28"/>
    </row>
    <row r="18" spans="1:10" x14ac:dyDescent="0.25">
      <c r="B18" s="149" t="s">
        <v>31</v>
      </c>
      <c r="C18" s="145">
        <f>Question!H50</f>
        <v>77000</v>
      </c>
      <c r="D18" s="28"/>
      <c r="E18" s="28"/>
      <c r="F18" s="28"/>
    </row>
    <row r="19" spans="1:10" x14ac:dyDescent="0.25">
      <c r="B19" s="149" t="s">
        <v>33</v>
      </c>
      <c r="C19" s="150">
        <f>Question!H51</f>
        <v>0.12</v>
      </c>
      <c r="D19" s="28"/>
      <c r="E19" s="28"/>
      <c r="F19" s="28"/>
    </row>
    <row r="20" spans="1:10" x14ac:dyDescent="0.25">
      <c r="B20" s="149" t="s">
        <v>83</v>
      </c>
      <c r="C20" s="151">
        <f>Question!H52</f>
        <v>25745</v>
      </c>
      <c r="D20" s="28"/>
      <c r="E20" s="28"/>
      <c r="F20" s="28"/>
      <c r="G20" s="6"/>
    </row>
    <row r="21" spans="1:10" x14ac:dyDescent="0.25">
      <c r="B21" s="149" t="s">
        <v>82</v>
      </c>
      <c r="C21" s="151">
        <f>Question!H53</f>
        <v>24601</v>
      </c>
      <c r="D21" s="28"/>
      <c r="E21" s="28"/>
      <c r="F21" s="28"/>
      <c r="H21" s="14"/>
      <c r="J21" s="14"/>
    </row>
    <row r="22" spans="1:10" x14ac:dyDescent="0.25">
      <c r="B22" s="149" t="s">
        <v>81</v>
      </c>
      <c r="C22" s="151">
        <f>Question!H54</f>
        <v>23385</v>
      </c>
      <c r="D22" s="28"/>
      <c r="E22" s="28"/>
      <c r="F22" s="28"/>
    </row>
    <row r="25" spans="1:10" x14ac:dyDescent="0.25">
      <c r="A25" s="76" t="s">
        <v>107</v>
      </c>
      <c r="B25" s="77"/>
      <c r="C25" s="78"/>
    </row>
    <row r="27" spans="1:10" x14ac:dyDescent="0.25">
      <c r="B27" s="67" t="s">
        <v>108</v>
      </c>
      <c r="C27" s="152">
        <v>0.65</v>
      </c>
      <c r="D27" s="32"/>
    </row>
    <row r="28" spans="1:10" x14ac:dyDescent="0.25">
      <c r="B28" s="67" t="s">
        <v>109</v>
      </c>
      <c r="C28" s="153">
        <v>0.35</v>
      </c>
      <c r="D28" s="22"/>
    </row>
    <row r="29" spans="1:10" x14ac:dyDescent="0.25">
      <c r="B29" s="67" t="s">
        <v>110</v>
      </c>
      <c r="C29" s="153">
        <v>0.15</v>
      </c>
      <c r="D29" s="22"/>
    </row>
    <row r="30" spans="1:10" x14ac:dyDescent="0.25">
      <c r="B30" s="67" t="s">
        <v>111</v>
      </c>
      <c r="C30" s="153">
        <v>7.0000000000000007E-2</v>
      </c>
      <c r="D30" s="21"/>
    </row>
    <row r="31" spans="1:10" x14ac:dyDescent="0.25">
      <c r="B31" s="67" t="s">
        <v>112</v>
      </c>
      <c r="C31" s="154">
        <v>12</v>
      </c>
      <c r="D31" s="22"/>
    </row>
    <row r="32" spans="1:10" x14ac:dyDescent="0.25">
      <c r="B32" s="67" t="s">
        <v>113</v>
      </c>
      <c r="C32" s="154">
        <v>20</v>
      </c>
      <c r="D32" s="32"/>
    </row>
    <row r="33" spans="2:4" x14ac:dyDescent="0.25">
      <c r="B33" s="67" t="s">
        <v>114</v>
      </c>
      <c r="C33" s="155">
        <v>225000</v>
      </c>
      <c r="D33" s="21"/>
    </row>
    <row r="34" spans="2:4" x14ac:dyDescent="0.25">
      <c r="B34" s="67" t="s">
        <v>16</v>
      </c>
      <c r="C34" s="156">
        <v>0.05</v>
      </c>
      <c r="D34" s="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8"/>
  <sheetViews>
    <sheetView workbookViewId="0">
      <selection activeCell="F109" sqref="F109"/>
    </sheetView>
  </sheetViews>
  <sheetFormatPr defaultRowHeight="15" x14ac:dyDescent="0.25"/>
  <cols>
    <col min="1" max="1" width="5.28515625" style="2" customWidth="1"/>
    <col min="2" max="3" width="9.140625" style="2"/>
    <col min="4" max="4" width="13" style="2" customWidth="1"/>
    <col min="5" max="5" width="19.85546875" style="2" customWidth="1"/>
    <col min="6" max="6" width="11.85546875" style="2" customWidth="1"/>
    <col min="7" max="7" width="11.7109375" style="2" customWidth="1"/>
    <col min="8" max="8" width="15.5703125" style="2" customWidth="1"/>
    <col min="9" max="9" width="9.140625" style="2"/>
    <col min="10" max="10" width="19.42578125" style="2" bestFit="1" customWidth="1"/>
    <col min="11" max="11" width="17.42578125" style="2" customWidth="1"/>
    <col min="12" max="12" width="10" style="2" customWidth="1"/>
    <col min="13" max="13" width="13.85546875" style="2" customWidth="1"/>
    <col min="14" max="14" width="16.42578125" style="2" customWidth="1"/>
    <col min="15" max="16384" width="9.140625" style="2"/>
  </cols>
  <sheetData>
    <row r="2" spans="1:8" x14ac:dyDescent="0.25">
      <c r="A2" s="12" t="s">
        <v>4</v>
      </c>
    </row>
    <row r="4" spans="1:8" x14ac:dyDescent="0.25">
      <c r="B4" s="2" t="s">
        <v>5</v>
      </c>
      <c r="D4" s="81" t="s">
        <v>1</v>
      </c>
    </row>
    <row r="7" spans="1:8" x14ac:dyDescent="0.25">
      <c r="A7" s="12" t="s">
        <v>6</v>
      </c>
    </row>
    <row r="9" spans="1:8" x14ac:dyDescent="0.25">
      <c r="B9" s="94" t="s">
        <v>22</v>
      </c>
      <c r="C9" s="68"/>
      <c r="D9" s="115"/>
      <c r="E9" s="68"/>
      <c r="F9" s="68"/>
      <c r="G9" s="139">
        <f>'Available Data'!C4</f>
        <v>625000</v>
      </c>
      <c r="H9" s="14"/>
    </row>
    <row r="10" spans="1:8" x14ac:dyDescent="0.25">
      <c r="B10" s="82" t="s">
        <v>50</v>
      </c>
      <c r="C10" s="6"/>
      <c r="D10" s="21"/>
      <c r="E10" s="116"/>
      <c r="F10" s="6"/>
      <c r="G10" s="140">
        <f>'Available Data'!C7*3</f>
        <v>60000</v>
      </c>
      <c r="H10" s="14"/>
    </row>
    <row r="11" spans="1:8" x14ac:dyDescent="0.25">
      <c r="B11" s="90" t="s">
        <v>51</v>
      </c>
      <c r="C11" s="71"/>
      <c r="D11" s="119"/>
      <c r="E11" s="120"/>
      <c r="F11" s="71"/>
      <c r="G11" s="141">
        <f>G9-G10</f>
        <v>565000</v>
      </c>
      <c r="H11" s="15"/>
    </row>
    <row r="12" spans="1:8" x14ac:dyDescent="0.25">
      <c r="D12" s="13"/>
      <c r="E12" s="10"/>
      <c r="G12" s="13"/>
      <c r="H12" s="15"/>
    </row>
    <row r="13" spans="1:8" x14ac:dyDescent="0.25">
      <c r="B13" s="94" t="s">
        <v>52</v>
      </c>
      <c r="C13" s="68"/>
      <c r="D13" s="115"/>
      <c r="E13" s="121"/>
      <c r="F13" s="68"/>
      <c r="G13" s="142">
        <f>'Available Data'!C17</f>
        <v>910000</v>
      </c>
      <c r="H13" s="20"/>
    </row>
    <row r="14" spans="1:8" x14ac:dyDescent="0.25">
      <c r="B14" s="82" t="s">
        <v>55</v>
      </c>
      <c r="C14" s="6"/>
      <c r="D14" s="21"/>
      <c r="E14" s="116"/>
      <c r="F14" s="6"/>
      <c r="G14" s="79">
        <f>'Available Data'!C18</f>
        <v>77000</v>
      </c>
      <c r="H14" s="20"/>
    </row>
    <row r="15" spans="1:8" x14ac:dyDescent="0.25">
      <c r="B15" s="94" t="s">
        <v>53</v>
      </c>
      <c r="C15" s="68"/>
      <c r="D15" s="115"/>
      <c r="E15" s="121"/>
      <c r="F15" s="68"/>
      <c r="G15" s="142">
        <f>G13-G14</f>
        <v>833000</v>
      </c>
      <c r="H15" s="20"/>
    </row>
    <row r="16" spans="1:8" x14ac:dyDescent="0.25">
      <c r="B16" s="85" t="s">
        <v>54</v>
      </c>
      <c r="C16" s="70"/>
      <c r="D16" s="117"/>
      <c r="E16" s="118"/>
      <c r="F16" s="70"/>
      <c r="G16" s="133">
        <f>G11</f>
        <v>565000</v>
      </c>
      <c r="H16" s="20"/>
    </row>
    <row r="17" spans="1:8" x14ac:dyDescent="0.25">
      <c r="B17" s="90" t="s">
        <v>57</v>
      </c>
      <c r="C17" s="71"/>
      <c r="D17" s="119"/>
      <c r="E17" s="120"/>
      <c r="F17" s="71"/>
      <c r="G17" s="141">
        <f>G15-G16</f>
        <v>268000</v>
      </c>
      <c r="H17" s="20"/>
    </row>
    <row r="18" spans="1:8" x14ac:dyDescent="0.25">
      <c r="D18" s="13"/>
      <c r="E18" s="10"/>
      <c r="G18" s="30"/>
      <c r="H18" s="20"/>
    </row>
    <row r="19" spans="1:8" x14ac:dyDescent="0.25">
      <c r="B19" s="2" t="s">
        <v>56</v>
      </c>
      <c r="D19" s="13"/>
      <c r="E19" s="10"/>
      <c r="G19" s="30"/>
      <c r="H19" s="20"/>
    </row>
    <row r="20" spans="1:8" x14ac:dyDescent="0.25">
      <c r="D20" s="13"/>
      <c r="E20" s="10"/>
      <c r="G20" s="30"/>
      <c r="H20" s="20"/>
    </row>
    <row r="21" spans="1:8" x14ac:dyDescent="0.25">
      <c r="B21" s="94" t="str">
        <f>B17</f>
        <v>Realized gain on property sale ($)</v>
      </c>
      <c r="C21" s="68"/>
      <c r="D21" s="115"/>
      <c r="E21" s="121"/>
      <c r="F21" s="68"/>
      <c r="G21" s="142">
        <f>G17</f>
        <v>268000</v>
      </c>
      <c r="H21" s="20"/>
    </row>
    <row r="22" spans="1:8" x14ac:dyDescent="0.25">
      <c r="B22" s="82" t="s">
        <v>58</v>
      </c>
      <c r="C22" s="6"/>
      <c r="D22" s="21"/>
      <c r="E22" s="116"/>
      <c r="F22" s="6"/>
      <c r="G22" s="79">
        <f>G10</f>
        <v>60000</v>
      </c>
      <c r="H22" s="20"/>
    </row>
    <row r="23" spans="1:8" x14ac:dyDescent="0.25">
      <c r="B23" s="90" t="s">
        <v>59</v>
      </c>
      <c r="C23" s="71"/>
      <c r="D23" s="119"/>
      <c r="E23" s="120"/>
      <c r="F23" s="71"/>
      <c r="G23" s="141">
        <f>G21-G22</f>
        <v>208000</v>
      </c>
      <c r="H23" s="20"/>
    </row>
    <row r="24" spans="1:8" x14ac:dyDescent="0.25">
      <c r="D24" s="13"/>
      <c r="E24" s="10"/>
      <c r="G24" s="30"/>
      <c r="H24" s="20"/>
    </row>
    <row r="25" spans="1:8" x14ac:dyDescent="0.25">
      <c r="B25" s="122" t="s">
        <v>61</v>
      </c>
      <c r="C25" s="123"/>
      <c r="D25" s="124"/>
      <c r="E25" s="125" t="s">
        <v>60</v>
      </c>
      <c r="F25" s="126">
        <f>'Available Data'!C15</f>
        <v>0.26</v>
      </c>
      <c r="G25" s="143">
        <f>G22*'Available Data'!C15</f>
        <v>15600</v>
      </c>
      <c r="H25" s="20"/>
    </row>
    <row r="26" spans="1:8" x14ac:dyDescent="0.25">
      <c r="B26" s="85" t="s">
        <v>62</v>
      </c>
      <c r="C26" s="70"/>
      <c r="D26" s="117"/>
      <c r="E26" s="127" t="s">
        <v>60</v>
      </c>
      <c r="F26" s="128">
        <f>'Available Data'!C14</f>
        <v>0.21</v>
      </c>
      <c r="G26" s="133">
        <f>G23*'Available Data'!C14</f>
        <v>43680</v>
      </c>
      <c r="H26" s="20"/>
    </row>
    <row r="27" spans="1:8" x14ac:dyDescent="0.25">
      <c r="B27" s="90" t="s">
        <v>63</v>
      </c>
      <c r="C27" s="71"/>
      <c r="D27" s="119"/>
      <c r="E27" s="120"/>
      <c r="F27" s="71"/>
      <c r="G27" s="141">
        <f>SUM(G25:G26)</f>
        <v>59280</v>
      </c>
      <c r="H27" s="20"/>
    </row>
    <row r="28" spans="1:8" x14ac:dyDescent="0.25">
      <c r="D28" s="13"/>
      <c r="E28" s="10"/>
      <c r="G28" s="30"/>
      <c r="H28" s="20"/>
    </row>
    <row r="29" spans="1:8" x14ac:dyDescent="0.25">
      <c r="B29" s="2" t="s">
        <v>5</v>
      </c>
      <c r="D29" s="81" t="s">
        <v>1</v>
      </c>
    </row>
    <row r="32" spans="1:8" x14ac:dyDescent="0.25">
      <c r="A32" s="12" t="s">
        <v>7</v>
      </c>
    </row>
    <row r="33" spans="1:6" x14ac:dyDescent="0.25">
      <c r="A33" s="12"/>
    </row>
    <row r="34" spans="1:6" x14ac:dyDescent="0.25">
      <c r="A34" s="12"/>
      <c r="C34" s="94" t="s">
        <v>74</v>
      </c>
      <c r="D34" s="68"/>
      <c r="E34" s="68"/>
      <c r="F34" s="132">
        <f>'Available Data'!C9*'Available Data'!C4</f>
        <v>437500</v>
      </c>
    </row>
    <row r="35" spans="1:6" x14ac:dyDescent="0.25">
      <c r="A35" s="12"/>
      <c r="C35" s="82" t="s">
        <v>75</v>
      </c>
      <c r="D35" s="6"/>
      <c r="E35" s="6"/>
      <c r="F35" s="64">
        <f>'Available Data'!C10</f>
        <v>0.06</v>
      </c>
    </row>
    <row r="36" spans="1:6" x14ac:dyDescent="0.25">
      <c r="A36" s="12"/>
      <c r="C36" s="82" t="s">
        <v>76</v>
      </c>
      <c r="D36" s="6"/>
      <c r="E36" s="6"/>
      <c r="F36" s="133">
        <f>'Available Data'!C11</f>
        <v>12</v>
      </c>
    </row>
    <row r="37" spans="1:6" x14ac:dyDescent="0.25">
      <c r="A37" s="12"/>
      <c r="C37" s="90"/>
      <c r="D37" s="71"/>
      <c r="E37" s="71"/>
      <c r="F37" s="129"/>
    </row>
    <row r="38" spans="1:6" x14ac:dyDescent="0.25">
      <c r="A38" s="12"/>
      <c r="C38" s="82" t="s">
        <v>77</v>
      </c>
      <c r="D38" s="6"/>
      <c r="E38" s="6"/>
      <c r="F38" s="134">
        <f>F35/F36</f>
        <v>5.0000000000000001E-3</v>
      </c>
    </row>
    <row r="39" spans="1:6" x14ac:dyDescent="0.25">
      <c r="A39" s="12"/>
      <c r="C39" s="82" t="s">
        <v>78</v>
      </c>
      <c r="D39" s="6"/>
      <c r="E39" s="6"/>
      <c r="F39" s="135">
        <f>F36*'Available Data'!C12</f>
        <v>180</v>
      </c>
    </row>
    <row r="40" spans="1:6" x14ac:dyDescent="0.25">
      <c r="A40" s="12"/>
      <c r="C40" s="90"/>
      <c r="D40" s="71"/>
      <c r="E40" s="71"/>
      <c r="F40" s="130"/>
    </row>
    <row r="41" spans="1:6" x14ac:dyDescent="0.25">
      <c r="A41" s="12"/>
      <c r="C41" s="85" t="s">
        <v>36</v>
      </c>
      <c r="D41" s="70"/>
      <c r="E41" s="70"/>
      <c r="F41" s="136">
        <v>3</v>
      </c>
    </row>
    <row r="42" spans="1:6" x14ac:dyDescent="0.25">
      <c r="A42" s="12"/>
      <c r="F42" s="52"/>
    </row>
    <row r="43" spans="1:6" x14ac:dyDescent="0.25">
      <c r="A43" s="12"/>
      <c r="C43" s="2" t="s">
        <v>79</v>
      </c>
      <c r="F43" s="52"/>
    </row>
    <row r="44" spans="1:6" x14ac:dyDescent="0.25">
      <c r="A44" s="12"/>
      <c r="C44" s="94" t="s">
        <v>80</v>
      </c>
      <c r="D44" s="68"/>
      <c r="E44" s="68"/>
      <c r="F44" s="136">
        <f>PMT(F38,F39,-F34,0)</f>
        <v>3691.8736227119743</v>
      </c>
    </row>
    <row r="45" spans="1:6" x14ac:dyDescent="0.25">
      <c r="A45" s="12"/>
      <c r="C45" s="138"/>
      <c r="D45" s="71"/>
      <c r="E45" s="71"/>
      <c r="F45" s="137"/>
    </row>
    <row r="46" spans="1:6" x14ac:dyDescent="0.25">
      <c r="A46" s="12"/>
      <c r="C46" s="85" t="s">
        <v>26</v>
      </c>
      <c r="D46" s="70"/>
      <c r="E46" s="70"/>
      <c r="F46" s="136">
        <f>F36*F44</f>
        <v>44302.483472543696</v>
      </c>
    </row>
    <row r="47" spans="1:6" x14ac:dyDescent="0.25">
      <c r="A47" s="12"/>
      <c r="F47" s="52"/>
    </row>
    <row r="48" spans="1:6" x14ac:dyDescent="0.25">
      <c r="A48" s="12"/>
      <c r="C48" s="2" t="s">
        <v>97</v>
      </c>
      <c r="F48" s="52"/>
    </row>
    <row r="49" spans="1:12" x14ac:dyDescent="0.25">
      <c r="A49" s="12"/>
      <c r="C49" s="90" t="s">
        <v>98</v>
      </c>
      <c r="D49" s="71"/>
      <c r="E49" s="71"/>
      <c r="F49" s="136">
        <f>FV(F38,F41*F36,F44,-F34)</f>
        <v>378323.80127090204</v>
      </c>
    </row>
    <row r="50" spans="1:12" x14ac:dyDescent="0.25">
      <c r="A50" s="12"/>
      <c r="F50" s="52"/>
    </row>
    <row r="51" spans="1:12" x14ac:dyDescent="0.25">
      <c r="A51" s="12"/>
      <c r="B51" s="2" t="s">
        <v>66</v>
      </c>
    </row>
    <row r="52" spans="1:12" x14ac:dyDescent="0.25">
      <c r="A52" s="12"/>
    </row>
    <row r="53" spans="1:12" x14ac:dyDescent="0.25">
      <c r="A53" s="12"/>
      <c r="E53" s="92" t="s">
        <v>17</v>
      </c>
      <c r="F53" s="93"/>
      <c r="G53" s="91">
        <v>1</v>
      </c>
      <c r="H53" s="91">
        <v>2</v>
      </c>
      <c r="I53" s="91">
        <v>3</v>
      </c>
    </row>
    <row r="54" spans="1:12" x14ac:dyDescent="0.25">
      <c r="A54" s="12"/>
      <c r="E54" s="85" t="s">
        <v>72</v>
      </c>
      <c r="F54" s="62"/>
      <c r="G54" s="67"/>
      <c r="H54" s="67"/>
      <c r="I54" s="67"/>
    </row>
    <row r="55" spans="1:12" x14ac:dyDescent="0.25">
      <c r="A55" s="12"/>
      <c r="E55" s="94" t="s">
        <v>71</v>
      </c>
      <c r="F55" s="69"/>
      <c r="G55" s="112">
        <f>'Available Data'!C5</f>
        <v>80500</v>
      </c>
      <c r="H55" s="113">
        <f>G55*(1+$L$55)</f>
        <v>84525</v>
      </c>
      <c r="I55" s="114">
        <f>H55*(1+$L$55)</f>
        <v>88751.25</v>
      </c>
      <c r="K55" s="90" t="s">
        <v>67</v>
      </c>
      <c r="L55" s="131">
        <f>'Available Data'!C6</f>
        <v>0.05</v>
      </c>
    </row>
    <row r="56" spans="1:12" x14ac:dyDescent="0.25">
      <c r="A56" s="12"/>
      <c r="E56" s="108" t="s">
        <v>68</v>
      </c>
      <c r="F56" s="109"/>
      <c r="G56" s="110">
        <f>'Available Data'!$C$7</f>
        <v>20000</v>
      </c>
      <c r="H56" s="110">
        <f>'Available Data'!$C$7</f>
        <v>20000</v>
      </c>
      <c r="I56" s="110">
        <f>'Available Data'!$C$7</f>
        <v>20000</v>
      </c>
    </row>
    <row r="57" spans="1:12" x14ac:dyDescent="0.25">
      <c r="A57" s="12"/>
      <c r="E57" s="85" t="s">
        <v>69</v>
      </c>
      <c r="F57" s="62"/>
      <c r="G57" s="111">
        <f>'Available Data'!C20</f>
        <v>25745</v>
      </c>
      <c r="H57" s="111">
        <f>'Available Data'!C21</f>
        <v>24601</v>
      </c>
      <c r="I57" s="111">
        <f>'Available Data'!C22</f>
        <v>23385</v>
      </c>
    </row>
    <row r="58" spans="1:12" x14ac:dyDescent="0.25">
      <c r="A58" s="12"/>
      <c r="E58" s="90" t="s">
        <v>70</v>
      </c>
      <c r="F58" s="72"/>
      <c r="G58" s="88">
        <f>G55-G56-G57</f>
        <v>34755</v>
      </c>
      <c r="H58" s="88">
        <f t="shared" ref="H58:I58" si="0">H55-H56-H57</f>
        <v>39924</v>
      </c>
      <c r="I58" s="88">
        <f t="shared" si="0"/>
        <v>45366.25</v>
      </c>
    </row>
    <row r="59" spans="1:12" x14ac:dyDescent="0.25">
      <c r="A59" s="12"/>
      <c r="E59" s="90" t="s">
        <v>73</v>
      </c>
      <c r="F59" s="72"/>
      <c r="G59" s="89">
        <f>G58*$L$59</f>
        <v>11121.6</v>
      </c>
      <c r="H59" s="89">
        <f t="shared" ref="H59:I59" si="1">H58*$L$59</f>
        <v>12775.68</v>
      </c>
      <c r="I59" s="89">
        <f t="shared" si="1"/>
        <v>14517.2</v>
      </c>
      <c r="K59" s="90" t="s">
        <v>28</v>
      </c>
      <c r="L59" s="131">
        <f>'Available Data'!C13</f>
        <v>0.32</v>
      </c>
    </row>
    <row r="60" spans="1:12" x14ac:dyDescent="0.25">
      <c r="A60" s="12"/>
      <c r="E60" s="6"/>
      <c r="F60" s="6"/>
      <c r="G60" s="27"/>
      <c r="H60" s="27"/>
      <c r="I60" s="27"/>
      <c r="L60" s="19"/>
    </row>
    <row r="61" spans="1:12" x14ac:dyDescent="0.25">
      <c r="A61" s="12"/>
      <c r="B61" s="2" t="s">
        <v>88</v>
      </c>
      <c r="E61" s="6"/>
      <c r="F61" s="6"/>
      <c r="G61" s="27"/>
      <c r="H61" s="27"/>
      <c r="I61" s="27"/>
      <c r="L61" s="19"/>
    </row>
    <row r="62" spans="1:12" x14ac:dyDescent="0.25">
      <c r="A62" s="12"/>
      <c r="G62" s="13"/>
      <c r="H62" s="13"/>
      <c r="I62" s="13"/>
    </row>
    <row r="63" spans="1:12" x14ac:dyDescent="0.25">
      <c r="A63" s="12"/>
      <c r="E63" s="92" t="s">
        <v>17</v>
      </c>
      <c r="F63" s="93"/>
      <c r="G63" s="91">
        <v>1</v>
      </c>
      <c r="H63" s="91">
        <v>2</v>
      </c>
      <c r="I63" s="91">
        <v>3</v>
      </c>
    </row>
    <row r="64" spans="1:12" x14ac:dyDescent="0.25">
      <c r="A64" s="12"/>
      <c r="E64" s="82" t="s">
        <v>72</v>
      </c>
      <c r="F64" s="61"/>
      <c r="G64" s="94"/>
      <c r="H64" s="68"/>
      <c r="I64" s="69"/>
    </row>
    <row r="65" spans="1:9" x14ac:dyDescent="0.25">
      <c r="A65" s="12"/>
      <c r="E65" s="98" t="s">
        <v>71</v>
      </c>
      <c r="F65" s="99"/>
      <c r="G65" s="95">
        <f>G55</f>
        <v>80500</v>
      </c>
      <c r="H65" s="83">
        <f t="shared" ref="H65:I65" si="2">H55</f>
        <v>84525</v>
      </c>
      <c r="I65" s="84">
        <f t="shared" si="2"/>
        <v>88751.25</v>
      </c>
    </row>
    <row r="66" spans="1:9" x14ac:dyDescent="0.25">
      <c r="A66" s="12"/>
      <c r="E66" s="96" t="s">
        <v>84</v>
      </c>
      <c r="F66" s="97"/>
      <c r="G66" s="95">
        <f>$F$46</f>
        <v>44302.483472543696</v>
      </c>
      <c r="H66" s="83">
        <f t="shared" ref="H66:I66" si="3">$F$46</f>
        <v>44302.483472543696</v>
      </c>
      <c r="I66" s="84">
        <f t="shared" si="3"/>
        <v>44302.483472543696</v>
      </c>
    </row>
    <row r="67" spans="1:9" x14ac:dyDescent="0.25">
      <c r="A67" s="12"/>
      <c r="E67" s="94" t="s">
        <v>85</v>
      </c>
      <c r="F67" s="68"/>
      <c r="G67" s="102">
        <f>G65-G66</f>
        <v>36197.516527456304</v>
      </c>
      <c r="H67" s="103">
        <f t="shared" ref="H67:I67" si="4">H65-H66</f>
        <v>40222.516527456304</v>
      </c>
      <c r="I67" s="104">
        <f t="shared" si="4"/>
        <v>44448.766527456304</v>
      </c>
    </row>
    <row r="68" spans="1:9" x14ac:dyDescent="0.25">
      <c r="A68" s="12"/>
      <c r="E68" s="96" t="s">
        <v>86</v>
      </c>
      <c r="F68" s="100"/>
      <c r="G68" s="105">
        <f>G59</f>
        <v>11121.6</v>
      </c>
      <c r="H68" s="106">
        <f t="shared" ref="H68:I68" si="5">H59</f>
        <v>12775.68</v>
      </c>
      <c r="I68" s="107">
        <f t="shared" si="5"/>
        <v>14517.2</v>
      </c>
    </row>
    <row r="69" spans="1:9" x14ac:dyDescent="0.25">
      <c r="A69" s="12"/>
      <c r="E69" s="90" t="s">
        <v>87</v>
      </c>
      <c r="F69" s="72"/>
      <c r="G69" s="101">
        <f>G67-G68</f>
        <v>25075.916527456306</v>
      </c>
      <c r="H69" s="86">
        <f t="shared" ref="H69:I69" si="6">H67-H68</f>
        <v>27446.836527456304</v>
      </c>
      <c r="I69" s="87">
        <f t="shared" si="6"/>
        <v>29931.566527456303</v>
      </c>
    </row>
    <row r="70" spans="1:9" x14ac:dyDescent="0.25">
      <c r="A70" s="12"/>
    </row>
    <row r="71" spans="1:9" x14ac:dyDescent="0.25">
      <c r="A71" s="12"/>
      <c r="B71" s="2" t="s">
        <v>89</v>
      </c>
    </row>
    <row r="72" spans="1:9" x14ac:dyDescent="0.25">
      <c r="A72" s="12"/>
    </row>
    <row r="73" spans="1:9" x14ac:dyDescent="0.25">
      <c r="A73" s="12"/>
      <c r="D73" s="94" t="s">
        <v>90</v>
      </c>
      <c r="E73" s="68"/>
      <c r="F73" s="68"/>
      <c r="G73" s="63">
        <f>'Available Data'!C17</f>
        <v>910000</v>
      </c>
    </row>
    <row r="74" spans="1:9" x14ac:dyDescent="0.25">
      <c r="A74" s="12"/>
      <c r="D74" s="85" t="s">
        <v>91</v>
      </c>
      <c r="E74" s="70"/>
      <c r="F74" s="70"/>
      <c r="G74" s="144">
        <f>'Available Data'!C18</f>
        <v>77000</v>
      </c>
    </row>
    <row r="75" spans="1:9" x14ac:dyDescent="0.25">
      <c r="A75" s="12"/>
      <c r="D75" s="90" t="s">
        <v>92</v>
      </c>
      <c r="E75" s="71"/>
      <c r="F75" s="71"/>
      <c r="G75" s="145">
        <f>G73-G74</f>
        <v>833000</v>
      </c>
    </row>
    <row r="76" spans="1:9" x14ac:dyDescent="0.25">
      <c r="A76" s="12"/>
      <c r="G76" s="138"/>
    </row>
    <row r="77" spans="1:9" x14ac:dyDescent="0.25">
      <c r="A77" s="12"/>
      <c r="D77" s="94" t="s">
        <v>93</v>
      </c>
      <c r="E77" s="68"/>
      <c r="F77" s="68"/>
      <c r="G77" s="146">
        <f>F49</f>
        <v>378323.80127090204</v>
      </c>
    </row>
    <row r="78" spans="1:9" x14ac:dyDescent="0.25">
      <c r="A78" s="12"/>
      <c r="D78" s="94" t="s">
        <v>94</v>
      </c>
      <c r="E78" s="68"/>
      <c r="F78" s="69"/>
      <c r="G78" s="63">
        <f>G75-G77</f>
        <v>454676.19872909796</v>
      </c>
    </row>
    <row r="79" spans="1:9" x14ac:dyDescent="0.25">
      <c r="A79" s="12"/>
      <c r="D79" s="85" t="s">
        <v>95</v>
      </c>
      <c r="E79" s="70"/>
      <c r="F79" s="62"/>
      <c r="G79" s="144">
        <f>G27</f>
        <v>59280</v>
      </c>
    </row>
    <row r="80" spans="1:9" x14ac:dyDescent="0.25">
      <c r="A80" s="12"/>
      <c r="D80" s="85" t="s">
        <v>96</v>
      </c>
      <c r="E80" s="70"/>
      <c r="F80" s="70"/>
      <c r="G80" s="144">
        <f>G78-G79</f>
        <v>395396.19872909796</v>
      </c>
    </row>
    <row r="81" spans="1:9" x14ac:dyDescent="0.25">
      <c r="A81" s="12"/>
    </row>
    <row r="82" spans="1:9" x14ac:dyDescent="0.25">
      <c r="A82" s="12"/>
      <c r="B82" s="94" t="s">
        <v>99</v>
      </c>
      <c r="C82" s="68"/>
      <c r="D82" s="68"/>
      <c r="E82" s="68"/>
      <c r="F82" s="147">
        <f>'Available Data'!C19</f>
        <v>0.12</v>
      </c>
    </row>
    <row r="83" spans="1:9" x14ac:dyDescent="0.25">
      <c r="A83" s="12"/>
      <c r="B83" s="85" t="s">
        <v>100</v>
      </c>
      <c r="C83" s="70"/>
      <c r="D83" s="70"/>
      <c r="E83" s="70"/>
      <c r="F83" s="65">
        <f>'Available Data'!C8*'Available Data'!C4</f>
        <v>187500</v>
      </c>
    </row>
    <row r="84" spans="1:9" x14ac:dyDescent="0.25">
      <c r="A84" s="12"/>
    </row>
    <row r="85" spans="1:9" ht="18" x14ac:dyDescent="0.25">
      <c r="A85" s="12"/>
      <c r="B85" s="2" t="s">
        <v>101</v>
      </c>
      <c r="C85" s="2" t="s">
        <v>8</v>
      </c>
      <c r="D85" s="9" t="s">
        <v>102</v>
      </c>
      <c r="I85" s="31">
        <f>G69/(1+F82)+H69/(1+F82)^2+(I69+G80)/(1+F82)^3-F83</f>
        <v>159509.56337929517</v>
      </c>
    </row>
    <row r="86" spans="1:9" x14ac:dyDescent="0.25">
      <c r="A86" s="12"/>
    </row>
    <row r="87" spans="1:9" x14ac:dyDescent="0.25">
      <c r="B87" s="2" t="s">
        <v>5</v>
      </c>
      <c r="D87" s="81" t="s">
        <v>2</v>
      </c>
    </row>
    <row r="90" spans="1:9" x14ac:dyDescent="0.25">
      <c r="A90" s="12" t="s">
        <v>9</v>
      </c>
    </row>
    <row r="91" spans="1:9" x14ac:dyDescent="0.25">
      <c r="A91" s="12"/>
    </row>
    <row r="92" spans="1:9" x14ac:dyDescent="0.25">
      <c r="B92" s="2" t="s">
        <v>115</v>
      </c>
      <c r="F92" s="13"/>
      <c r="G92" s="19"/>
    </row>
    <row r="93" spans="1:9" x14ac:dyDescent="0.25">
      <c r="B93" s="2" t="s">
        <v>116</v>
      </c>
      <c r="E93" s="33">
        <f>PMT('Available Data'!C30/'Available Data'!C31,'Available Data'!C32*'Available Data'!C31,0,-1)</f>
        <v>1.9196560228554127E-3</v>
      </c>
    </row>
    <row r="94" spans="1:9" x14ac:dyDescent="0.25">
      <c r="F94" s="13"/>
      <c r="G94" s="14"/>
    </row>
    <row r="95" spans="1:9" x14ac:dyDescent="0.25">
      <c r="B95" s="2" t="s">
        <v>117</v>
      </c>
      <c r="E95" s="33">
        <f>E93*'Available Data'!C31</f>
        <v>2.3035872274264953E-2</v>
      </c>
      <c r="F95" s="13" t="s">
        <v>8</v>
      </c>
      <c r="G95" s="23">
        <f>E95</f>
        <v>2.3035872274264953E-2</v>
      </c>
    </row>
    <row r="96" spans="1:9" x14ac:dyDescent="0.25">
      <c r="F96" s="34"/>
      <c r="G96" s="18"/>
      <c r="H96" s="13"/>
      <c r="I96" s="14"/>
    </row>
    <row r="97" spans="1:11" x14ac:dyDescent="0.25">
      <c r="B97" s="2" t="s">
        <v>118</v>
      </c>
      <c r="D97" s="29" t="s">
        <v>8</v>
      </c>
      <c r="E97" s="2" t="s">
        <v>137</v>
      </c>
      <c r="I97" s="29" t="s">
        <v>8</v>
      </c>
      <c r="J97" s="53">
        <f>'Available Data'!C30+Solution!G95</f>
        <v>9.3035872274264964E-2</v>
      </c>
    </row>
    <row r="98" spans="1:11" x14ac:dyDescent="0.25">
      <c r="F98" s="13"/>
      <c r="G98" s="173"/>
      <c r="H98" s="173"/>
      <c r="I98" s="16"/>
      <c r="J98" s="14"/>
    </row>
    <row r="99" spans="1:11" x14ac:dyDescent="0.25">
      <c r="B99" s="2" t="s">
        <v>119</v>
      </c>
      <c r="D99" s="29" t="s">
        <v>8</v>
      </c>
      <c r="E99" s="2" t="s">
        <v>138</v>
      </c>
      <c r="I99" s="29" t="s">
        <v>8</v>
      </c>
      <c r="J99" s="54">
        <f>'Available Data'!C27*Solution!J97+'Available Data'!C28*'Available Data'!C29</f>
        <v>0.11297331697827223</v>
      </c>
      <c r="K99" s="13"/>
    </row>
    <row r="100" spans="1:11" x14ac:dyDescent="0.25">
      <c r="D100" s="13"/>
      <c r="E100" s="10"/>
      <c r="G100" s="13"/>
      <c r="H100" s="14"/>
    </row>
    <row r="101" spans="1:11" x14ac:dyDescent="0.25">
      <c r="B101" s="2" t="s">
        <v>5</v>
      </c>
      <c r="D101" s="81" t="s">
        <v>3</v>
      </c>
    </row>
    <row r="104" spans="1:11" x14ac:dyDescent="0.25">
      <c r="A104" s="12" t="s">
        <v>10</v>
      </c>
    </row>
    <row r="105" spans="1:11" x14ac:dyDescent="0.25">
      <c r="A105" s="12"/>
    </row>
    <row r="106" spans="1:11" x14ac:dyDescent="0.25">
      <c r="A106" s="12"/>
      <c r="B106" s="94" t="s">
        <v>120</v>
      </c>
      <c r="C106" s="68"/>
      <c r="D106" s="68"/>
      <c r="E106" s="68"/>
      <c r="F106" s="80">
        <f>'Available Data'!C33</f>
        <v>225000</v>
      </c>
      <c r="K106" s="31"/>
    </row>
    <row r="107" spans="1:11" x14ac:dyDescent="0.25">
      <c r="A107" s="12"/>
      <c r="B107" s="85" t="s">
        <v>16</v>
      </c>
      <c r="C107" s="70"/>
      <c r="D107" s="70"/>
      <c r="E107" s="70"/>
      <c r="F107" s="148">
        <f>'Available Data'!C34</f>
        <v>0.05</v>
      </c>
    </row>
    <row r="108" spans="1:11" x14ac:dyDescent="0.25">
      <c r="A108" s="12"/>
    </row>
    <row r="109" spans="1:11" x14ac:dyDescent="0.25">
      <c r="A109" s="12"/>
      <c r="B109" s="90" t="s">
        <v>121</v>
      </c>
      <c r="C109" s="71"/>
      <c r="D109" s="71"/>
      <c r="E109" s="71"/>
      <c r="F109" s="67">
        <f>F106*(1+F107)</f>
        <v>236250</v>
      </c>
    </row>
    <row r="110" spans="1:11" x14ac:dyDescent="0.25">
      <c r="A110" s="12"/>
    </row>
    <row r="111" spans="1:11" x14ac:dyDescent="0.25">
      <c r="A111" s="12"/>
      <c r="B111" s="2" t="s">
        <v>123</v>
      </c>
      <c r="D111" s="13" t="s">
        <v>8</v>
      </c>
      <c r="E111" s="2" t="s">
        <v>122</v>
      </c>
      <c r="I111" s="29" t="s">
        <v>8</v>
      </c>
      <c r="J111" s="55">
        <f>F109/J99</f>
        <v>2091201.7662138499</v>
      </c>
    </row>
    <row r="112" spans="1:11" x14ac:dyDescent="0.25">
      <c r="A112" s="12"/>
    </row>
    <row r="113" spans="1:4" x14ac:dyDescent="0.25">
      <c r="B113" s="2" t="s">
        <v>5</v>
      </c>
      <c r="D113" s="81" t="s">
        <v>2</v>
      </c>
    </row>
    <row r="116" spans="1:4" x14ac:dyDescent="0.25">
      <c r="A116" s="12" t="s">
        <v>11</v>
      </c>
    </row>
    <row r="118" spans="1:4" x14ac:dyDescent="0.25">
      <c r="B118" s="2" t="s">
        <v>5</v>
      </c>
      <c r="D118" s="81" t="s">
        <v>3</v>
      </c>
    </row>
  </sheetData>
  <mergeCells count="1">
    <mergeCell ref="G98:H9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Question</vt:lpstr>
      <vt:lpstr>Available Data</vt:lpstr>
      <vt:lpstr>Solution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2013-01-17T09:46:08Z</dcterms:modified>
</cp:coreProperties>
</file>