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Cover" sheetId="6" r:id="rId1"/>
    <sheet name="Question" sheetId="1" r:id="rId2"/>
    <sheet name="Available Data" sheetId="2" r:id="rId3"/>
    <sheet name="Solution" sheetId="3" r:id="rId4"/>
  </sheets>
  <externalReferences>
    <externalReference r:id="rId5"/>
    <externalReference r:id="rId6"/>
    <externalReference r:id="rId7"/>
    <externalReference r:id="rId8"/>
    <externalReference r:id="rId9"/>
    <externalReference r:id="rId10"/>
  </externalReferences>
  <definedNames>
    <definedName name="aa" localSheetId="0">#REF!</definedName>
    <definedName name="aa">#REF!</definedName>
    <definedName name="abc" localSheetId="0">#REF!</definedName>
    <definedName name="abc">#REF!</definedName>
    <definedName name="Apr" localSheetId="0">'[1]Intersector Operator'!$C$11:$G$11</definedName>
    <definedName name="Apr">'[1]Intersector Operator'!$C$11:$G$11</definedName>
    <definedName name="BoomName" localSheetId="0">[1]VLOOKUP!$B$31:$B$39</definedName>
    <definedName name="BoomName">[1]VLOOKUP!$B$31:$B$39</definedName>
    <definedName name="CCF">#REF!</definedName>
    <definedName name="CCFNew">#REF!</definedName>
    <definedName name="Costs_per_Unit">#REF!</definedName>
    <definedName name="_xlnm.Criteria" localSheetId="0">'[2]Any-Column Lookup'!#REF!</definedName>
    <definedName name="_xlnm.Criteria">'[2]Any-Column Lookup'!#REF!</definedName>
    <definedName name="_xlnm.Database">#REF!</definedName>
    <definedName name="Dept03" localSheetId="0">'[1]Intersector Operator'!$E$8:$E$19</definedName>
    <definedName name="Dept03">'[1]Intersector Operator'!$E$8:$E$19</definedName>
    <definedName name="Dept04" localSheetId="0">'[1]Intersector Operator'!$F$8:$F$19</definedName>
    <definedName name="Dept04">'[1]Intersector Operator'!$F$8:$F$19</definedName>
    <definedName name="Fac">#REF!</definedName>
    <definedName name="FebSales">#REF!</definedName>
    <definedName name="iemr">#REF!</definedName>
    <definedName name="JanSales">#REF!</definedName>
    <definedName name="k" localSheetId="0">Cover!p</definedName>
    <definedName name="k">Cover!p</definedName>
    <definedName name="MarSales" localSheetId="0">#REF!</definedName>
    <definedName name="MarSales">#REF!</definedName>
    <definedName name="Max_CFA" localSheetId="0">#REF!</definedName>
    <definedName name="Max_CFA">#REF!</definedName>
    <definedName name="Max_FRMPRM">#REF!</definedName>
    <definedName name="May" localSheetId="0">'[1]Intersector Operator'!$C$12:$G$12</definedName>
    <definedName name="May">'[1]Intersector Operator'!$C$12:$G$12</definedName>
    <definedName name="NAME" localSheetId="0">[1]Table1!$A$1:$B$4</definedName>
    <definedName name="NAME">[1]Table1!$A$1:$B$4</definedName>
    <definedName name="NFB">#REF!</definedName>
    <definedName name="p" localSheetId="0">INDEX(#REF!,MATCH(#REF!,#REF!,0),1)</definedName>
    <definedName name="p">INDEX(#REF!,MATCH(#REF!,#REF!,0),1)</definedName>
    <definedName name="Pristine_Course">#REF!</definedName>
    <definedName name="Pristine_Month" localSheetId="0">'[3]D-I'!$K$3:$K$5</definedName>
    <definedName name="Pristine_Month">'[3]D-I'!$K$3:$K$5</definedName>
    <definedName name="Pristine_product" localSheetId="0">'[4]D-I'!$I$3:$I$6</definedName>
    <definedName name="Pristine_product">'[4]D-I'!$I$3:$I$6</definedName>
    <definedName name="pristine_region" localSheetId="0">'[4]D-I'!$G$3:$G$7</definedName>
    <definedName name="pristine_region">'[4]D-I'!$G$3:$G$7</definedName>
    <definedName name="product">#REF!</definedName>
    <definedName name="Prov">#REF!</definedName>
    <definedName name="RAROC">#REF!</definedName>
    <definedName name="Rating">#REF!</definedName>
    <definedName name="region">#REF!</definedName>
    <definedName name="RR">#REF!</definedName>
    <definedName name="RW">#REF!</definedName>
    <definedName name="ss">#REF!</definedName>
    <definedName name="Tax" localSheetId="0">[1]VLOOKUP!$I$70:$M$77</definedName>
    <definedName name="Tax">[1]VLOOKUP!$I$70:$M$77</definedName>
    <definedName name="Tenor">#REF!</definedName>
    <definedName name="test" localSheetId="0">'[5]Scroll Bars and Spinners'!#REF!</definedName>
    <definedName name="test">'[5]Scroll Bars and Spinners'!#REF!</definedName>
    <definedName name="TL">#REF!</definedName>
    <definedName name="Total_Costs" localSheetId="0">'[6]Break Even (Solver)'!$B$10:$C$10</definedName>
    <definedName name="Total_Costs">'[6]Break Even (Solver)'!$B$10:$C$10</definedName>
    <definedName name="Total_Revenue">#REF!</definedName>
    <definedName name="valuevx">42.314159</definedName>
    <definedName name="WC">#REF!</definedName>
    <definedName name="WCFB">#REF!</definedName>
  </definedNames>
  <calcPr calcId="144525"/>
</workbook>
</file>

<file path=xl/calcChain.xml><?xml version="1.0" encoding="utf-8"?>
<calcChain xmlns="http://schemas.openxmlformats.org/spreadsheetml/2006/main">
  <c r="G45" i="3" l="1"/>
  <c r="G34" i="3"/>
  <c r="I28" i="3"/>
  <c r="I29" i="3" s="1"/>
  <c r="I30" i="3" s="1"/>
  <c r="I31" i="3" s="1"/>
  <c r="I32" i="3" s="1"/>
  <c r="G28" i="3"/>
  <c r="L27" i="3"/>
  <c r="M28" i="3" s="1"/>
  <c r="H13" i="3"/>
  <c r="H15" i="3" s="1"/>
  <c r="H17" i="3" s="1"/>
  <c r="I4" i="3"/>
  <c r="I6" i="3" s="1"/>
  <c r="E28" i="3" l="1"/>
  <c r="H28" i="3" s="1"/>
  <c r="N28" i="3" s="1"/>
  <c r="G29" i="3"/>
  <c r="G30" i="3" s="1"/>
  <c r="G31" i="3" s="1"/>
  <c r="G32" i="3" s="1"/>
  <c r="K28" i="3" l="1"/>
  <c r="L28" i="3" s="1"/>
  <c r="E29" i="3" s="1"/>
  <c r="M29" i="3" l="1"/>
  <c r="H29" i="3"/>
  <c r="K29" i="3" l="1"/>
  <c r="L29" i="3" s="1"/>
  <c r="N29" i="3"/>
  <c r="M30" i="3" l="1"/>
  <c r="E30" i="3"/>
  <c r="H30" i="3" l="1"/>
  <c r="K30" i="3" l="1"/>
  <c r="L30" i="3" s="1"/>
  <c r="N30" i="3"/>
  <c r="E31" i="3" l="1"/>
  <c r="M31" i="3"/>
  <c r="H31" i="3" l="1"/>
  <c r="K31" i="3" l="1"/>
  <c r="L31" i="3" s="1"/>
  <c r="N31" i="3"/>
  <c r="E32" i="3" l="1"/>
  <c r="M32" i="3"/>
  <c r="H32" i="3" l="1"/>
  <c r="K32" i="3" l="1"/>
  <c r="L32" i="3" s="1"/>
  <c r="G47" i="3" s="1"/>
  <c r="I49" i="3" s="1"/>
  <c r="N32" i="3"/>
  <c r="I36" i="3" s="1"/>
  <c r="K38" i="3" s="1"/>
  <c r="J51" i="3" l="1"/>
  <c r="K53" i="3" s="1"/>
  <c r="G55" i="3" s="1"/>
</calcChain>
</file>

<file path=xl/sharedStrings.xml><?xml version="1.0" encoding="utf-8"?>
<sst xmlns="http://schemas.openxmlformats.org/spreadsheetml/2006/main" count="165" uniqueCount="103">
  <si>
    <t>Question</t>
  </si>
  <si>
    <t>A</t>
  </si>
  <si>
    <t>B</t>
  </si>
  <si>
    <t>C</t>
  </si>
  <si>
    <t>Required return on equity</t>
  </si>
  <si>
    <t>r</t>
  </si>
  <si>
    <r>
      <t>P</t>
    </r>
    <r>
      <rPr>
        <vertAlign val="subscript"/>
        <sz val="11"/>
        <color theme="1"/>
        <rFont val="Calibri"/>
        <family val="2"/>
        <scheme val="minor"/>
      </rPr>
      <t>0</t>
    </r>
  </si>
  <si>
    <t>Ans 1:</t>
  </si>
  <si>
    <t>Correct Option</t>
  </si>
  <si>
    <t>Ans 2:</t>
  </si>
  <si>
    <t>Ans 3:</t>
  </si>
  <si>
    <t>=</t>
  </si>
  <si>
    <t>Ans 4:</t>
  </si>
  <si>
    <t>Ans 5:</t>
  </si>
  <si>
    <t>Ans 6:</t>
  </si>
  <si>
    <t>A.</t>
  </si>
  <si>
    <t>C.</t>
  </si>
  <si>
    <t>Current Price ($)</t>
  </si>
  <si>
    <t>Q1. Based on the data given, Tobin's Q for Veron Ltd is closest to:</t>
  </si>
  <si>
    <t>Veron Ltd</t>
  </si>
  <si>
    <r>
      <t>B</t>
    </r>
    <r>
      <rPr>
        <vertAlign val="subscript"/>
        <sz val="11"/>
        <color theme="1"/>
        <rFont val="Calibri"/>
        <family val="2"/>
        <scheme val="minor"/>
      </rPr>
      <t>E</t>
    </r>
  </si>
  <si>
    <t>Book value of equity ($ million)</t>
  </si>
  <si>
    <t>Book value of debt ($ million)</t>
  </si>
  <si>
    <r>
      <t>B</t>
    </r>
    <r>
      <rPr>
        <vertAlign val="subscript"/>
        <sz val="11"/>
        <color theme="1"/>
        <rFont val="Calibri"/>
        <family val="2"/>
        <scheme val="minor"/>
      </rPr>
      <t>D</t>
    </r>
  </si>
  <si>
    <t>Market value of debt ($ million)</t>
  </si>
  <si>
    <r>
      <t>M</t>
    </r>
    <r>
      <rPr>
        <vertAlign val="subscript"/>
        <sz val="11"/>
        <color theme="1"/>
        <rFont val="Calibri"/>
        <family val="2"/>
        <scheme val="minor"/>
      </rPr>
      <t>D</t>
    </r>
  </si>
  <si>
    <t>RC</t>
  </si>
  <si>
    <t>Replacement cost of assets ($ million)</t>
  </si>
  <si>
    <t>N</t>
  </si>
  <si>
    <t>No. of outstanding shares (million)</t>
  </si>
  <si>
    <r>
      <t>B.</t>
    </r>
    <r>
      <rPr>
        <sz val="7"/>
        <color theme="1"/>
        <rFont val="Times New Roman"/>
        <family val="1"/>
      </rPr>
      <t> </t>
    </r>
  </si>
  <si>
    <r>
      <t>N * P</t>
    </r>
    <r>
      <rPr>
        <vertAlign val="subscript"/>
        <sz val="11"/>
        <color theme="1"/>
        <rFont val="Calibri"/>
        <family val="2"/>
        <scheme val="minor"/>
      </rPr>
      <t>0</t>
    </r>
  </si>
  <si>
    <t>Market value of equity ($ million)</t>
  </si>
  <si>
    <t>Tobin's Q</t>
  </si>
  <si>
    <r>
      <t>(M</t>
    </r>
    <r>
      <rPr>
        <vertAlign val="subscript"/>
        <sz val="11"/>
        <color theme="1"/>
        <rFont val="Calibri"/>
        <family val="2"/>
        <scheme val="minor"/>
      </rPr>
      <t xml:space="preserve">E </t>
    </r>
    <r>
      <rPr>
        <sz val="11"/>
        <color theme="1"/>
        <rFont val="Calibri"/>
        <family val="2"/>
        <scheme val="minor"/>
      </rPr>
      <t>+ M</t>
    </r>
    <r>
      <rPr>
        <vertAlign val="subscript"/>
        <sz val="11"/>
        <color theme="1"/>
        <rFont val="Calibri"/>
        <family val="2"/>
        <scheme val="minor"/>
      </rPr>
      <t>D</t>
    </r>
    <r>
      <rPr>
        <sz val="11"/>
        <color theme="1"/>
        <rFont val="Calibri"/>
        <family val="2"/>
        <scheme val="minor"/>
      </rPr>
      <t>)/RC</t>
    </r>
  </si>
  <si>
    <t>Q2. Based on the fundamentals given, Ultra Ltd's justified P/B is closest to:</t>
  </si>
  <si>
    <t>Ultra Ltd</t>
  </si>
  <si>
    <t>ROE</t>
  </si>
  <si>
    <t>Expected return on equity</t>
  </si>
  <si>
    <t>Dividend payout ratio</t>
  </si>
  <si>
    <t>1-b</t>
  </si>
  <si>
    <t>Retention Ratio (b)</t>
  </si>
  <si>
    <t>1 - Dividend payout ratio</t>
  </si>
  <si>
    <t>Growth rate</t>
  </si>
  <si>
    <t>b * ROE</t>
  </si>
  <si>
    <t>Justified P/B ratio</t>
  </si>
  <si>
    <t>(ROE - g)/(r - g)</t>
  </si>
  <si>
    <t>Q3. Based on multistage residual income model, intrinsic value of Cloda Motors, using Randy's estimate of persistence factor is closest to:</t>
  </si>
  <si>
    <t>Cloda Motors</t>
  </si>
  <si>
    <r>
      <t>B</t>
    </r>
    <r>
      <rPr>
        <vertAlign val="subscript"/>
        <sz val="11"/>
        <color theme="1"/>
        <rFont val="Calibri"/>
        <family val="2"/>
        <scheme val="minor"/>
      </rPr>
      <t>0</t>
    </r>
  </si>
  <si>
    <t>Current book value per share ($)</t>
  </si>
  <si>
    <t>T</t>
  </si>
  <si>
    <t>Duration of high-growth period (yrs)</t>
  </si>
  <si>
    <t>Persistence factor (Randy's estimate)</t>
  </si>
  <si>
    <t>w</t>
  </si>
  <si>
    <r>
      <t>P</t>
    </r>
    <r>
      <rPr>
        <vertAlign val="subscript"/>
        <sz val="11"/>
        <color theme="1"/>
        <rFont val="Calibri"/>
        <family val="2"/>
        <scheme val="minor"/>
      </rPr>
      <t>5</t>
    </r>
    <r>
      <rPr>
        <sz val="11"/>
        <color theme="1"/>
        <rFont val="Calibri"/>
        <family val="2"/>
        <scheme val="minor"/>
      </rPr>
      <t>/B</t>
    </r>
    <r>
      <rPr>
        <vertAlign val="subscript"/>
        <sz val="11"/>
        <color theme="1"/>
        <rFont val="Calibri"/>
        <family val="2"/>
        <scheme val="minor"/>
      </rPr>
      <t>5</t>
    </r>
  </si>
  <si>
    <t>Expected P/B ratio, after 5 years (Robert's estimate)</t>
  </si>
  <si>
    <t>Cloda Motors Residual Income Forecast</t>
  </si>
  <si>
    <t xml:space="preserve">Dividend Payout </t>
  </si>
  <si>
    <t>Year</t>
  </si>
  <si>
    <r>
      <t>RI</t>
    </r>
    <r>
      <rPr>
        <vertAlign val="subscript"/>
        <sz val="11"/>
        <color theme="1"/>
        <rFont val="Calibri"/>
        <family val="2"/>
        <scheme val="minor"/>
      </rPr>
      <t>5</t>
    </r>
    <r>
      <rPr>
        <sz val="11"/>
        <color theme="1"/>
        <rFont val="Calibri"/>
        <family val="2"/>
        <scheme val="minor"/>
      </rPr>
      <t>/(1+r-w)</t>
    </r>
  </si>
  <si>
    <t>Intrinsic Value</t>
  </si>
  <si>
    <r>
      <t>B</t>
    </r>
    <r>
      <rPr>
        <vertAlign val="subscript"/>
        <sz val="11"/>
        <color theme="1"/>
        <rFont val="Calibri"/>
        <family val="2"/>
        <scheme val="minor"/>
      </rPr>
      <t>0</t>
    </r>
    <r>
      <rPr>
        <sz val="11"/>
        <color theme="1"/>
        <rFont val="Calibri"/>
        <family val="2"/>
        <scheme val="minor"/>
      </rPr>
      <t xml:space="preserve"> + RI</t>
    </r>
    <r>
      <rPr>
        <vertAlign val="subscript"/>
        <sz val="11"/>
        <color theme="1"/>
        <rFont val="Calibri"/>
        <family val="2"/>
        <scheme val="minor"/>
      </rPr>
      <t>1</t>
    </r>
    <r>
      <rPr>
        <sz val="11"/>
        <color theme="1"/>
        <rFont val="Calibri"/>
        <family val="2"/>
        <scheme val="minor"/>
      </rPr>
      <t>/(1+r) + RI</t>
    </r>
    <r>
      <rPr>
        <vertAlign val="subscript"/>
        <sz val="11"/>
        <color theme="1"/>
        <rFont val="Calibri"/>
        <family val="2"/>
        <scheme val="minor"/>
      </rPr>
      <t>2</t>
    </r>
    <r>
      <rPr>
        <sz val="11"/>
        <color theme="1"/>
        <rFont val="Calibri"/>
        <family val="2"/>
        <scheme val="minor"/>
      </rPr>
      <t>/(1+r)</t>
    </r>
    <r>
      <rPr>
        <vertAlign val="superscript"/>
        <sz val="11"/>
        <color theme="1"/>
        <rFont val="Calibri"/>
        <family val="2"/>
        <scheme val="minor"/>
      </rPr>
      <t>2</t>
    </r>
    <r>
      <rPr>
        <sz val="11"/>
        <color theme="1"/>
        <rFont val="Calibri"/>
        <family val="2"/>
        <scheme val="minor"/>
      </rPr>
      <t xml:space="preserve"> + RI</t>
    </r>
    <r>
      <rPr>
        <vertAlign val="subscript"/>
        <sz val="11"/>
        <color theme="1"/>
        <rFont val="Calibri"/>
        <family val="2"/>
        <scheme val="minor"/>
      </rPr>
      <t>3</t>
    </r>
    <r>
      <rPr>
        <sz val="11"/>
        <color theme="1"/>
        <rFont val="Calibri"/>
        <family val="2"/>
        <scheme val="minor"/>
      </rPr>
      <t>/(1+r)</t>
    </r>
    <r>
      <rPr>
        <vertAlign val="superscript"/>
        <sz val="11"/>
        <color theme="1"/>
        <rFont val="Calibri"/>
        <family val="2"/>
        <scheme val="minor"/>
      </rPr>
      <t>3</t>
    </r>
    <r>
      <rPr>
        <sz val="11"/>
        <color theme="1"/>
        <rFont val="Calibri"/>
        <family val="2"/>
        <scheme val="minor"/>
      </rPr>
      <t xml:space="preserve"> + (RI</t>
    </r>
    <r>
      <rPr>
        <vertAlign val="subscript"/>
        <sz val="11"/>
        <color theme="1"/>
        <rFont val="Calibri"/>
        <family val="2"/>
        <scheme val="minor"/>
      </rPr>
      <t xml:space="preserve">4 </t>
    </r>
    <r>
      <rPr>
        <sz val="11"/>
        <color theme="1"/>
        <rFont val="Calibri"/>
        <family val="2"/>
        <scheme val="minor"/>
      </rPr>
      <t xml:space="preserve"> + TV)/(1+r)</t>
    </r>
    <r>
      <rPr>
        <vertAlign val="superscript"/>
        <sz val="11"/>
        <color theme="1"/>
        <rFont val="Calibri"/>
        <family val="2"/>
        <scheme val="minor"/>
      </rPr>
      <t>4</t>
    </r>
  </si>
  <si>
    <t>Terminal Value in year 4 (TV)</t>
  </si>
  <si>
    <t>$8.33</t>
  </si>
  <si>
    <t>$7.97</t>
  </si>
  <si>
    <t>$8.08</t>
  </si>
  <si>
    <r>
      <t>P</t>
    </r>
    <r>
      <rPr>
        <vertAlign val="subscript"/>
        <sz val="11"/>
        <color theme="1"/>
        <rFont val="Calibri"/>
        <family val="2"/>
        <scheme val="minor"/>
      </rPr>
      <t>5</t>
    </r>
    <r>
      <rPr>
        <sz val="11"/>
        <color theme="1"/>
        <rFont val="Calibri"/>
        <family val="2"/>
        <scheme val="minor"/>
      </rPr>
      <t>/B</t>
    </r>
    <r>
      <rPr>
        <vertAlign val="subscript"/>
        <sz val="11"/>
        <color theme="1"/>
        <rFont val="Calibri"/>
        <family val="2"/>
        <scheme val="minor"/>
      </rPr>
      <t>5</t>
    </r>
    <r>
      <rPr>
        <sz val="11"/>
        <color theme="1"/>
        <rFont val="Calibri"/>
        <family val="2"/>
        <scheme val="minor"/>
      </rPr>
      <t xml:space="preserve"> * B</t>
    </r>
    <r>
      <rPr>
        <vertAlign val="subscript"/>
        <sz val="11"/>
        <color theme="1"/>
        <rFont val="Calibri"/>
        <family val="2"/>
        <scheme val="minor"/>
      </rPr>
      <t>5</t>
    </r>
  </si>
  <si>
    <t>Book value per share, at the end of year 5 ($)</t>
  </si>
  <si>
    <t>Expected market price, at the end of year 5 ($)</t>
  </si>
  <si>
    <r>
      <t>(P</t>
    </r>
    <r>
      <rPr>
        <vertAlign val="subscript"/>
        <sz val="11"/>
        <color theme="1"/>
        <rFont val="Calibri"/>
        <family val="2"/>
        <scheme val="minor"/>
      </rPr>
      <t>5</t>
    </r>
    <r>
      <rPr>
        <sz val="11"/>
        <color theme="1"/>
        <rFont val="Calibri"/>
        <family val="2"/>
        <scheme val="minor"/>
      </rPr>
      <t xml:space="preserve"> – B</t>
    </r>
    <r>
      <rPr>
        <vertAlign val="subscript"/>
        <sz val="11"/>
        <color theme="1"/>
        <rFont val="Calibri"/>
        <family val="2"/>
        <scheme val="minor"/>
      </rPr>
      <t>5</t>
    </r>
    <r>
      <rPr>
        <sz val="11"/>
        <color theme="1"/>
        <rFont val="Calibri"/>
        <family val="2"/>
        <scheme val="minor"/>
      </rPr>
      <t xml:space="preserve"> +RI</t>
    </r>
    <r>
      <rPr>
        <vertAlign val="subscript"/>
        <sz val="11"/>
        <color theme="1"/>
        <rFont val="Calibri"/>
        <family val="2"/>
        <scheme val="minor"/>
      </rPr>
      <t>5</t>
    </r>
    <r>
      <rPr>
        <sz val="11"/>
        <color theme="1"/>
        <rFont val="Calibri"/>
        <family val="2"/>
        <scheme val="minor"/>
      </rPr>
      <t>)/(1+r)</t>
    </r>
  </si>
  <si>
    <t>Q4. Change in intrinsic value of Cloda Motors, using Robert's estimate of persistence factor and P/B ratio as compared to Randy's estimate, is closest to:</t>
  </si>
  <si>
    <t>Increase by $3.17</t>
  </si>
  <si>
    <t>Increase by $2.81</t>
  </si>
  <si>
    <t>Increase by $3.11</t>
  </si>
  <si>
    <t>Change in intrinsic value</t>
  </si>
  <si>
    <t>Q6. Out of the two statements made by Michael, he was correct with respect to:</t>
  </si>
  <si>
    <t>Statement 1</t>
  </si>
  <si>
    <t>Statement 2</t>
  </si>
  <si>
    <t>Both statement 1 and 2</t>
  </si>
  <si>
    <t>Book value and intrinsic value will increase</t>
  </si>
  <si>
    <t>ROE, book value and intrinsic value will increase</t>
  </si>
  <si>
    <t>ROE and intrinsic value will increase</t>
  </si>
  <si>
    <t>Q5. Assuming positive change in LIFO reserve, impact of LIFO reserve adjustments on residual income valuation of Nadinto Ltd is:</t>
  </si>
  <si>
    <t>Xcel CFA® Open Workbook Series</t>
  </si>
  <si>
    <t xml:space="preserve">Master CFA Concepts Using MS Excel </t>
  </si>
  <si>
    <t>Contact Us:</t>
  </si>
  <si>
    <t>help@edupristine.com</t>
  </si>
  <si>
    <t>© Pristine</t>
  </si>
  <si>
    <t xml:space="preserve">CFA Institute, CFA®, and Chartered Financial Analyst® are trademarks owned by CFA Institute. </t>
  </si>
  <si>
    <t>CFA Institute does not endorse, promote, or warrant the accuracy or quality of the products or services offered by Pristine.</t>
  </si>
  <si>
    <r>
      <t>Visit</t>
    </r>
    <r>
      <rPr>
        <sz val="11"/>
        <color rgb="FF4F81BD"/>
        <rFont val="Calibri"/>
        <family val="2"/>
      </rPr>
      <t xml:space="preserve"> </t>
    </r>
    <r>
      <rPr>
        <b/>
        <sz val="11"/>
        <color rgb="FF4F81BD"/>
        <rFont val="Calibri"/>
        <family val="2"/>
      </rPr>
      <t>www.edupristine.com</t>
    </r>
    <r>
      <rPr>
        <sz val="11"/>
        <rFont val="Calibri"/>
        <family val="2"/>
      </rPr>
      <t xml:space="preserve"> to download more spreadsheets from our </t>
    </r>
    <r>
      <rPr>
        <b/>
        <sz val="11"/>
        <rFont val="Calibri"/>
        <family val="2"/>
      </rPr>
      <t xml:space="preserve">Xcel in  [Text to come] – Workbook Series </t>
    </r>
  </si>
  <si>
    <t>Residual Income Valuation</t>
  </si>
  <si>
    <t>Options</t>
  </si>
  <si>
    <t>`</t>
  </si>
  <si>
    <r>
      <t>Beginning Book Value (B</t>
    </r>
    <r>
      <rPr>
        <sz val="8"/>
        <color theme="0"/>
        <rFont val="Calibri"/>
        <family val="2"/>
        <scheme val="minor"/>
      </rPr>
      <t>t-1</t>
    </r>
    <r>
      <rPr>
        <sz val="11"/>
        <color theme="0"/>
        <rFont val="Calibri"/>
        <family val="2"/>
        <scheme val="minor"/>
      </rPr>
      <t>)</t>
    </r>
  </si>
  <si>
    <r>
      <t>E</t>
    </r>
    <r>
      <rPr>
        <vertAlign val="subscript"/>
        <sz val="11"/>
        <color theme="0"/>
        <rFont val="Calibri"/>
        <family val="2"/>
        <scheme val="minor"/>
      </rPr>
      <t>t</t>
    </r>
  </si>
  <si>
    <r>
      <t>D</t>
    </r>
    <r>
      <rPr>
        <vertAlign val="subscript"/>
        <sz val="11"/>
        <color theme="0"/>
        <rFont val="Calibri"/>
        <family val="2"/>
        <scheme val="minor"/>
      </rPr>
      <t>t</t>
    </r>
  </si>
  <si>
    <r>
      <t>Ending Book Value (B</t>
    </r>
    <r>
      <rPr>
        <sz val="8"/>
        <color theme="0"/>
        <rFont val="Calibri"/>
        <family val="2"/>
        <scheme val="minor"/>
      </rPr>
      <t>t-1</t>
    </r>
    <r>
      <rPr>
        <sz val="11"/>
        <color theme="0"/>
        <rFont val="Calibri"/>
        <family val="2"/>
        <scheme val="minor"/>
      </rPr>
      <t xml:space="preserve"> + E</t>
    </r>
    <r>
      <rPr>
        <sz val="8"/>
        <color theme="0"/>
        <rFont val="Calibri"/>
        <family val="2"/>
        <scheme val="minor"/>
      </rPr>
      <t>t</t>
    </r>
    <r>
      <rPr>
        <sz val="11"/>
        <color theme="0"/>
        <rFont val="Calibri"/>
        <family val="2"/>
        <scheme val="minor"/>
      </rPr>
      <t xml:space="preserve"> - D</t>
    </r>
    <r>
      <rPr>
        <sz val="8"/>
        <color theme="0"/>
        <rFont val="Calibri"/>
        <family val="2"/>
        <scheme val="minor"/>
      </rPr>
      <t>t</t>
    </r>
    <r>
      <rPr>
        <sz val="11"/>
        <color theme="0"/>
        <rFont val="Calibri"/>
        <family val="2"/>
        <scheme val="minor"/>
      </rPr>
      <t>)</t>
    </r>
  </si>
  <si>
    <r>
      <t>Equity Charge (r * B</t>
    </r>
    <r>
      <rPr>
        <sz val="8"/>
        <color theme="0"/>
        <rFont val="Calibri"/>
        <family val="2"/>
        <scheme val="minor"/>
      </rPr>
      <t>t-1</t>
    </r>
    <r>
      <rPr>
        <sz val="11"/>
        <color theme="0"/>
        <rFont val="Calibri"/>
        <family val="2"/>
        <scheme val="minor"/>
      </rPr>
      <t>)</t>
    </r>
  </si>
  <si>
    <r>
      <t>Residual Income (E</t>
    </r>
    <r>
      <rPr>
        <sz val="8"/>
        <color theme="0"/>
        <rFont val="Calibri"/>
        <family val="2"/>
        <scheme val="minor"/>
      </rPr>
      <t xml:space="preserve">t </t>
    </r>
    <r>
      <rPr>
        <sz val="11"/>
        <color theme="0"/>
        <rFont val="Calibri"/>
        <family val="2"/>
        <scheme val="minor"/>
      </rPr>
      <t>- r*B</t>
    </r>
    <r>
      <rPr>
        <sz val="8"/>
        <color theme="0"/>
        <rFont val="Calibri"/>
        <family val="2"/>
        <scheme val="minor"/>
      </rPr>
      <t>t-1</t>
    </r>
    <r>
      <rPr>
        <sz val="11"/>
        <color theme="0"/>
        <rFont val="Calibri"/>
        <family val="2"/>
        <scheme val="minor"/>
      </rPr>
      <t>)</t>
    </r>
  </si>
  <si>
    <t>Equity investment</t>
  </si>
  <si>
    <t>Learn the following in this sheet:
• Valuing common stock using the two and multiple periods residual income approach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</si>
</sst>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0.00;\(#,##0.00\);\-;@"/>
    <numFmt numFmtId="166" formatCode="0.0%"/>
    <numFmt numFmtId="167" formatCode="0.0"/>
    <numFmt numFmtId="168" formatCode="[$-14009]d/m/yy;@"/>
    <numFmt numFmtId="169" formatCode="_([$€-2]* #,##0.00_);_([$€-2]* \(#,##0.00\);_([$€-2]* &quot;-&quot;??_)"/>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7"/>
      <color theme="1"/>
      <name val="Times New Roman"/>
      <family val="1"/>
    </font>
    <font>
      <vertAlign val="subscript"/>
      <sz val="11"/>
      <color theme="1"/>
      <name val="Calibri"/>
      <family val="2"/>
      <scheme val="minor"/>
    </font>
    <font>
      <vertAlign val="superscript"/>
      <sz val="11"/>
      <color theme="1"/>
      <name val="Calibri"/>
      <family val="2"/>
      <scheme val="minor"/>
    </font>
    <font>
      <sz val="8"/>
      <color theme="1"/>
      <name val="Calibri"/>
      <family val="2"/>
      <scheme val="minor"/>
    </font>
    <font>
      <sz val="10"/>
      <name val="Arial"/>
      <family val="2"/>
    </font>
    <font>
      <sz val="10"/>
      <name val="Calibri"/>
      <family val="2"/>
      <scheme val="minor"/>
    </font>
    <font>
      <b/>
      <sz val="18"/>
      <color rgb="FF4F81BD"/>
      <name val="Calibri"/>
      <family val="2"/>
      <scheme val="minor"/>
    </font>
    <font>
      <sz val="11"/>
      <color rgb="FF4F81BD"/>
      <name val="Calibri"/>
      <family val="2"/>
      <scheme val="minor"/>
    </font>
    <font>
      <sz val="14"/>
      <color rgb="FF4F81BD"/>
      <name val="Calibri"/>
      <family val="2"/>
      <scheme val="minor"/>
    </font>
    <font>
      <sz val="11"/>
      <name val="Calibri"/>
      <family val="2"/>
      <scheme val="minor"/>
    </font>
    <font>
      <sz val="11"/>
      <name val="Calibri"/>
      <family val="2"/>
    </font>
    <font>
      <sz val="11"/>
      <color rgb="FF4F81BD"/>
      <name val="Calibri"/>
      <family val="2"/>
    </font>
    <font>
      <b/>
      <sz val="11"/>
      <color rgb="FF4F81BD"/>
      <name val="Calibri"/>
      <family val="2"/>
    </font>
    <font>
      <b/>
      <sz val="11"/>
      <name val="Calibri"/>
      <family val="2"/>
    </font>
    <font>
      <b/>
      <i/>
      <sz val="11"/>
      <color rgb="FF7F7F7F"/>
      <name val="Calibri"/>
      <family val="2"/>
      <scheme val="minor"/>
    </font>
    <font>
      <u/>
      <sz val="10"/>
      <color indexed="12"/>
      <name val="Arial"/>
      <family val="2"/>
    </font>
    <font>
      <b/>
      <sz val="10"/>
      <color rgb="FF7F7F7F"/>
      <name val="Calibri"/>
      <family val="2"/>
      <scheme val="minor"/>
    </font>
    <font>
      <b/>
      <sz val="10"/>
      <name val="Verdana"/>
      <family val="2"/>
    </font>
    <font>
      <sz val="10"/>
      <name val="Verdana"/>
      <family val="2"/>
    </font>
    <font>
      <sz val="10"/>
      <color indexed="8"/>
      <name val="Verdana"/>
      <family val="2"/>
    </font>
    <font>
      <sz val="11"/>
      <color indexed="8"/>
      <name val="Calibri"/>
      <family val="2"/>
    </font>
    <font>
      <sz val="8"/>
      <name val="Verdana"/>
      <family val="2"/>
    </font>
    <font>
      <sz val="8"/>
      <color indexed="53"/>
      <name val="Verdana"/>
      <family val="2"/>
    </font>
    <font>
      <sz val="8"/>
      <name val="Comic Sans MS"/>
      <family val="4"/>
    </font>
    <font>
      <b/>
      <sz val="8"/>
      <name val="Comic Sans MS"/>
      <family val="4"/>
    </font>
    <font>
      <sz val="10"/>
      <color indexed="55"/>
      <name val="Arial"/>
      <family val="2"/>
    </font>
    <font>
      <b/>
      <sz val="10"/>
      <color indexed="9"/>
      <name val="Verdana"/>
      <family val="2"/>
    </font>
    <font>
      <sz val="10"/>
      <name val="Tahoma"/>
      <family val="2"/>
    </font>
    <font>
      <b/>
      <sz val="9"/>
      <color indexed="23"/>
      <name val="Verdana"/>
      <family val="2"/>
    </font>
    <font>
      <sz val="9"/>
      <color indexed="23"/>
      <name val="Verdana"/>
      <family val="2"/>
    </font>
    <font>
      <sz val="14"/>
      <color indexed="23"/>
      <name val="Verdana"/>
      <family val="2"/>
    </font>
    <font>
      <b/>
      <sz val="10"/>
      <color indexed="23"/>
      <name val="Verdana"/>
      <family val="2"/>
    </font>
    <font>
      <b/>
      <sz val="10"/>
      <name val="Comic Sans MS"/>
      <family val="4"/>
    </font>
    <font>
      <sz val="11"/>
      <color theme="0"/>
      <name val="Calibri"/>
      <family val="2"/>
      <scheme val="minor"/>
    </font>
    <font>
      <u/>
      <sz val="10"/>
      <color rgb="FF0000FF"/>
      <name val="Arial"/>
      <family val="2"/>
    </font>
    <font>
      <b/>
      <sz val="11"/>
      <name val="Calibri"/>
      <family val="2"/>
      <scheme val="minor"/>
    </font>
    <font>
      <sz val="8"/>
      <color theme="0"/>
      <name val="Calibri"/>
      <family val="2"/>
      <scheme val="minor"/>
    </font>
    <font>
      <vertAlign val="subscript"/>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FBFBF"/>
        <bgColor indexed="64"/>
      </patternFill>
    </fill>
    <fill>
      <patternFill patternType="solid">
        <fgColor indexed="53"/>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indexed="43"/>
      </patternFill>
    </fill>
    <fill>
      <patternFill patternType="solid">
        <fgColor indexed="8"/>
        <bgColor indexed="64"/>
      </patternFill>
    </fill>
    <fill>
      <patternFill patternType="solid">
        <fgColor indexed="48"/>
        <bgColor indexed="64"/>
      </patternFill>
    </fill>
    <fill>
      <patternFill patternType="solid">
        <fgColor theme="4"/>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style="thin">
        <color indexed="23"/>
      </right>
      <top style="thin">
        <color indexed="9"/>
      </top>
      <bottom style="thin">
        <color indexed="23"/>
      </bottom>
      <diagonal/>
    </border>
    <border>
      <left style="thin">
        <color indexed="23"/>
      </left>
      <right/>
      <top/>
      <bottom/>
      <diagonal/>
    </border>
    <border>
      <left/>
      <right/>
      <top style="thin">
        <color indexed="23"/>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3">
    <xf numFmtId="0" fontId="0" fillId="0" borderId="0"/>
    <xf numFmtId="9" fontId="1" fillId="0" borderId="0" applyFont="0" applyFill="0" applyBorder="0" applyAlignment="0" applyProtection="0"/>
    <xf numFmtId="0" fontId="9" fillId="0" borderId="0"/>
    <xf numFmtId="0" fontId="20" fillId="0" borderId="0" applyNumberFormat="0" applyFill="0" applyBorder="0" applyAlignment="0" applyProtection="0">
      <alignment vertical="top"/>
      <protection locked="0"/>
    </xf>
    <xf numFmtId="0" fontId="22" fillId="5" borderId="0">
      <alignment horizontal="center"/>
    </xf>
    <xf numFmtId="4" fontId="23" fillId="6" borderId="0" applyBorder="0" applyAlignment="0" applyProtection="0"/>
    <xf numFmtId="4" fontId="24" fillId="7" borderId="0" applyBorder="0" applyAlignment="0" applyProtection="0"/>
    <xf numFmtId="0"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6" fontId="25" fillId="0" borderId="0" applyFont="0" applyFill="0" applyBorder="0" applyAlignment="0" applyProtection="0"/>
    <xf numFmtId="0" fontId="26" fillId="0" borderId="0" applyNumberFormat="0">
      <alignment vertical="top" wrapText="1"/>
    </xf>
    <xf numFmtId="0" fontId="26" fillId="0" borderId="0" applyNumberFormat="0">
      <alignment vertical="top"/>
    </xf>
    <xf numFmtId="0" fontId="27" fillId="0" borderId="0" applyNumberFormat="0">
      <alignment vertical="top" wrapText="1"/>
    </xf>
    <xf numFmtId="0" fontId="28" fillId="0" borderId="0" applyNumberFormat="0">
      <alignment vertical="top" wrapText="1"/>
    </xf>
    <xf numFmtId="0" fontId="29" fillId="0" borderId="0" applyNumberFormat="0">
      <alignment vertical="top" wrapText="1"/>
    </xf>
    <xf numFmtId="4" fontId="22" fillId="8" borderId="0" applyBorder="0" applyProtection="0"/>
    <xf numFmtId="44" fontId="25" fillId="0" borderId="0" applyFont="0" applyFill="0" applyBorder="0" applyAlignment="0" applyProtection="0"/>
    <xf numFmtId="44" fontId="25"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3" fontId="23" fillId="9" borderId="0" applyNumberFormat="0" applyBorder="0" applyAlignment="0" applyProtection="0"/>
    <xf numFmtId="169" fontId="9" fillId="0" borderId="0" applyFont="0" applyFill="0" applyBorder="0" applyAlignment="0" applyProtection="0"/>
    <xf numFmtId="0" fontId="30" fillId="0" borderId="0" applyNumberFormat="0" applyFill="0" applyBorder="0" applyAlignment="0" applyProtection="0"/>
    <xf numFmtId="0" fontId="31" fillId="10" borderId="0" applyNumberFormat="0" applyProtection="0">
      <alignment horizontal="right"/>
    </xf>
    <xf numFmtId="0" fontId="32" fillId="0" borderId="0"/>
    <xf numFmtId="0" fontId="9" fillId="0" borderId="0"/>
    <xf numFmtId="0" fontId="9" fillId="0" borderId="0"/>
    <xf numFmtId="0" fontId="1" fillId="0" borderId="0"/>
    <xf numFmtId="0" fontId="23" fillId="0" borderId="0"/>
    <xf numFmtId="0" fontId="9" fillId="0" borderId="0"/>
    <xf numFmtId="9" fontId="9" fillId="0" borderId="0" applyFont="0" applyFill="0" applyBorder="0" applyAlignment="0" applyProtection="0"/>
    <xf numFmtId="9" fontId="25" fillId="0" borderId="0" applyFont="0" applyFill="0" applyBorder="0" applyAlignment="0" applyProtection="0"/>
    <xf numFmtId="0" fontId="33" fillId="0" borderId="6">
      <alignment horizontal="right"/>
    </xf>
    <xf numFmtId="0" fontId="33" fillId="8" borderId="6">
      <alignment horizontal="right"/>
    </xf>
    <xf numFmtId="0" fontId="34" fillId="0" borderId="7"/>
    <xf numFmtId="4" fontId="31" fillId="11" borderId="0" applyBorder="0" applyProtection="0"/>
    <xf numFmtId="0" fontId="35" fillId="0" borderId="8"/>
    <xf numFmtId="0" fontId="36" fillId="0" borderId="0" applyNumberFormat="0" applyAlignment="0" applyProtection="0"/>
    <xf numFmtId="0" fontId="36" fillId="0" borderId="7"/>
    <xf numFmtId="0" fontId="37" fillId="0" borderId="0" applyNumberFormat="0" applyFill="0" applyBorder="0" applyProtection="0">
      <alignment horizontal="left"/>
    </xf>
  </cellStyleXfs>
  <cellXfs count="81">
    <xf numFmtId="0" fontId="0" fillId="0" borderId="0" xfId="0"/>
    <xf numFmtId="0" fontId="4" fillId="2" borderId="0" xfId="0" applyFont="1" applyFill="1"/>
    <xf numFmtId="0" fontId="0" fillId="2" borderId="0" xfId="0" applyFill="1"/>
    <xf numFmtId="164" fontId="0" fillId="2" borderId="0" xfId="0" applyNumberFormat="1" applyFill="1"/>
    <xf numFmtId="164" fontId="2" fillId="2" borderId="0" xfId="0" applyNumberFormat="1" applyFont="1" applyFill="1" applyBorder="1" applyAlignment="1" applyProtection="1">
      <alignment horizontal="centerContinuous"/>
      <protection locked="0"/>
    </xf>
    <xf numFmtId="164" fontId="3" fillId="2" borderId="0" xfId="0" applyNumberFormat="1" applyFont="1" applyFill="1" applyBorder="1" applyAlignment="1" applyProtection="1">
      <alignment horizontal="center"/>
      <protection locked="0"/>
    </xf>
    <xf numFmtId="0" fontId="0" fillId="2" borderId="0" xfId="0" applyFill="1" applyBorder="1"/>
    <xf numFmtId="164" fontId="0" fillId="2" borderId="0" xfId="0" applyNumberFormat="1" applyFill="1" applyBorder="1" applyAlignment="1" applyProtection="1">
      <alignment horizontal="centerContinuous"/>
      <protection locked="0"/>
    </xf>
    <xf numFmtId="165" fontId="0" fillId="2" borderId="0" xfId="0" applyNumberFormat="1" applyFill="1" applyBorder="1" applyAlignment="1" applyProtection="1">
      <alignment horizontal="center"/>
      <protection locked="0"/>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left" vertical="center" indent="5"/>
    </xf>
    <xf numFmtId="0" fontId="3" fillId="2" borderId="0" xfId="0" applyFont="1" applyFill="1"/>
    <xf numFmtId="0" fontId="0" fillId="2" borderId="0" xfId="0" applyFill="1" applyAlignment="1">
      <alignment horizontal="center"/>
    </xf>
    <xf numFmtId="2" fontId="0" fillId="2" borderId="0" xfId="0" applyNumberFormat="1" applyFill="1"/>
    <xf numFmtId="9" fontId="0" fillId="2" borderId="0" xfId="1" applyFont="1" applyFill="1"/>
    <xf numFmtId="2" fontId="0" fillId="2" borderId="0" xfId="0" applyNumberFormat="1" applyFill="1" applyAlignment="1">
      <alignment horizontal="center"/>
    </xf>
    <xf numFmtId="166" fontId="0" fillId="2" borderId="0" xfId="1" applyNumberFormat="1" applyFont="1" applyFill="1"/>
    <xf numFmtId="0" fontId="0" fillId="2" borderId="0" xfId="0" applyFill="1" applyAlignment="1">
      <alignment horizontal="left"/>
    </xf>
    <xf numFmtId="0" fontId="0" fillId="0" borderId="0" xfId="0" applyAlignment="1">
      <alignment horizontal="center" vertical="center"/>
    </xf>
    <xf numFmtId="9" fontId="0" fillId="2" borderId="0" xfId="0" applyNumberFormat="1" applyFill="1"/>
    <xf numFmtId="10" fontId="0" fillId="2" borderId="0" xfId="0" applyNumberFormat="1" applyFill="1"/>
    <xf numFmtId="167" fontId="0" fillId="2" borderId="0" xfId="1" applyNumberFormat="1" applyFont="1" applyFill="1"/>
    <xf numFmtId="0" fontId="10" fillId="3" borderId="1" xfId="2" applyFont="1" applyFill="1" applyBorder="1"/>
    <xf numFmtId="0" fontId="10" fillId="3" borderId="2" xfId="2" applyFont="1" applyFill="1" applyBorder="1"/>
    <xf numFmtId="0" fontId="10" fillId="0" borderId="2" xfId="2" applyFont="1" applyFill="1" applyBorder="1"/>
    <xf numFmtId="0" fontId="10" fillId="3" borderId="3" xfId="2" applyFont="1" applyFill="1" applyBorder="1"/>
    <xf numFmtId="0" fontId="10" fillId="3" borderId="0" xfId="2" applyFont="1" applyFill="1"/>
    <xf numFmtId="0" fontId="10" fillId="3" borderId="4" xfId="2" applyFont="1" applyFill="1" applyBorder="1"/>
    <xf numFmtId="0" fontId="10" fillId="3" borderId="0" xfId="2" applyFont="1" applyFill="1" applyBorder="1"/>
    <xf numFmtId="0" fontId="10" fillId="3" borderId="5" xfId="2" applyFont="1" applyFill="1" applyBorder="1"/>
    <xf numFmtId="0" fontId="12" fillId="0" borderId="0" xfId="2" applyFont="1" applyFill="1" applyBorder="1" applyAlignment="1">
      <alignment horizontal="left" vertical="center"/>
    </xf>
    <xf numFmtId="0" fontId="10" fillId="3" borderId="4" xfId="2" applyFont="1" applyFill="1" applyBorder="1" applyAlignment="1">
      <alignment vertical="center"/>
    </xf>
    <xf numFmtId="0" fontId="10" fillId="3" borderId="0" xfId="2" applyFont="1" applyFill="1" applyBorder="1" applyAlignment="1">
      <alignment vertical="center"/>
    </xf>
    <xf numFmtId="0" fontId="10" fillId="0" borderId="0" xfId="2" applyFont="1" applyFill="1" applyBorder="1" applyAlignment="1">
      <alignment vertical="center"/>
    </xf>
    <xf numFmtId="0" fontId="10" fillId="3" borderId="0" xfId="2" applyFont="1" applyFill="1" applyAlignment="1">
      <alignment vertical="center"/>
    </xf>
    <xf numFmtId="0" fontId="14" fillId="0" borderId="0" xfId="2" applyFont="1" applyFill="1" applyBorder="1" applyAlignment="1">
      <alignment vertical="center"/>
    </xf>
    <xf numFmtId="0" fontId="14" fillId="3" borderId="0" xfId="2" applyFont="1" applyFill="1" applyBorder="1" applyAlignment="1">
      <alignment vertical="center"/>
    </xf>
    <xf numFmtId="0" fontId="21" fillId="3" borderId="0" xfId="2" applyFont="1" applyFill="1" applyBorder="1"/>
    <xf numFmtId="0" fontId="8" fillId="0" borderId="0" xfId="0" applyFont="1"/>
    <xf numFmtId="0" fontId="10" fillId="3" borderId="5" xfId="2" applyFont="1" applyFill="1" applyBorder="1" applyAlignment="1">
      <alignment vertical="center"/>
    </xf>
    <xf numFmtId="0" fontId="19" fillId="0" borderId="0" xfId="2" applyFont="1" applyFill="1" applyBorder="1" applyAlignment="1">
      <alignment horizontal="left" vertical="center"/>
    </xf>
    <xf numFmtId="0" fontId="20" fillId="3" borderId="0" xfId="3" applyFill="1" applyBorder="1" applyAlignment="1" applyProtection="1"/>
    <xf numFmtId="0" fontId="39" fillId="3" borderId="0" xfId="3" applyFont="1" applyFill="1" applyBorder="1" applyAlignment="1" applyProtection="1"/>
    <xf numFmtId="0" fontId="0" fillId="2" borderId="10" xfId="0" applyFill="1" applyBorder="1" applyAlignment="1">
      <alignment horizontal="center"/>
    </xf>
    <xf numFmtId="0" fontId="0" fillId="2" borderId="14" xfId="0" applyFill="1" applyBorder="1" applyAlignment="1">
      <alignment horizontal="center"/>
    </xf>
    <xf numFmtId="0" fontId="0" fillId="2" borderId="9" xfId="0" applyFill="1" applyBorder="1" applyAlignment="1">
      <alignment horizontal="centerContinuous" vertical="center"/>
    </xf>
    <xf numFmtId="0" fontId="0" fillId="2" borderId="13" xfId="0" applyFill="1" applyBorder="1" applyAlignment="1">
      <alignment horizontal="centerContinuous"/>
    </xf>
    <xf numFmtId="0" fontId="0" fillId="2" borderId="9" xfId="0" applyFill="1" applyBorder="1" applyAlignment="1">
      <alignment horizontal="centerContinuous"/>
    </xf>
    <xf numFmtId="0" fontId="0" fillId="2" borderId="10" xfId="0" applyFill="1" applyBorder="1" applyAlignment="1">
      <alignment horizontal="centerContinuous"/>
    </xf>
    <xf numFmtId="0" fontId="0" fillId="2" borderId="14" xfId="0" applyFill="1" applyBorder="1" applyAlignment="1">
      <alignment horizontal="centerContinuous"/>
    </xf>
    <xf numFmtId="0" fontId="0" fillId="2" borderId="9" xfId="0" applyFill="1" applyBorder="1"/>
    <xf numFmtId="1" fontId="0" fillId="2" borderId="10" xfId="0" applyNumberFormat="1" applyFill="1" applyBorder="1" applyAlignment="1">
      <alignment horizontal="center"/>
    </xf>
    <xf numFmtId="9" fontId="0" fillId="2" borderId="10" xfId="0" applyNumberFormat="1" applyFill="1" applyBorder="1" applyAlignment="1">
      <alignment horizontal="center"/>
    </xf>
    <xf numFmtId="167" fontId="0" fillId="2" borderId="10" xfId="0" applyNumberFormat="1" applyFill="1" applyBorder="1" applyAlignment="1">
      <alignment horizontal="center"/>
    </xf>
    <xf numFmtId="0" fontId="0" fillId="0" borderId="14" xfId="0" applyBorder="1" applyAlignment="1">
      <alignment horizontal="center" vertical="center"/>
    </xf>
    <xf numFmtId="0" fontId="0" fillId="2" borderId="14" xfId="0" applyFill="1" applyBorder="1" applyAlignment="1">
      <alignment horizontal="center" vertical="center"/>
    </xf>
    <xf numFmtId="9" fontId="0" fillId="2" borderId="14" xfId="0" applyNumberFormat="1" applyFill="1" applyBorder="1" applyAlignment="1">
      <alignment horizontal="center"/>
    </xf>
    <xf numFmtId="0" fontId="40" fillId="13" borderId="9" xfId="0" applyFont="1" applyFill="1" applyBorder="1" applyAlignment="1">
      <alignment horizontal="centerContinuous"/>
    </xf>
    <xf numFmtId="0" fontId="14" fillId="13" borderId="13" xfId="0" applyFont="1" applyFill="1" applyBorder="1" applyAlignment="1">
      <alignment horizontal="centerContinuous"/>
    </xf>
    <xf numFmtId="0" fontId="14" fillId="13" borderId="10" xfId="0" applyFont="1" applyFill="1" applyBorder="1" applyAlignment="1">
      <alignment horizontal="centerContinuous"/>
    </xf>
    <xf numFmtId="0" fontId="40" fillId="13" borderId="14" xfId="0" applyFont="1" applyFill="1" applyBorder="1" applyAlignment="1">
      <alignment horizontal="center"/>
    </xf>
    <xf numFmtId="2" fontId="0" fillId="2" borderId="14" xfId="0" applyNumberFormat="1" applyFill="1" applyBorder="1" applyAlignment="1">
      <alignment horizontal="center"/>
    </xf>
    <xf numFmtId="0" fontId="38" fillId="12" borderId="14" xfId="0" applyFont="1" applyFill="1" applyBorder="1" applyAlignment="1">
      <alignment horizontal="center" vertical="center"/>
    </xf>
    <xf numFmtId="0" fontId="38" fillId="12" borderId="14" xfId="0" applyFont="1" applyFill="1" applyBorder="1" applyAlignment="1">
      <alignment horizontal="center" vertical="center" wrapText="1"/>
    </xf>
    <xf numFmtId="0" fontId="15" fillId="0" borderId="0" xfId="2" applyFont="1" applyFill="1" applyBorder="1" applyAlignment="1">
      <alignment horizontal="left" vertical="center" wrapText="1"/>
    </xf>
    <xf numFmtId="0" fontId="11" fillId="0" borderId="0" xfId="2" applyFont="1" applyFill="1" applyBorder="1" applyAlignment="1">
      <alignment horizontal="left" vertical="center"/>
    </xf>
    <xf numFmtId="0" fontId="12" fillId="0" borderId="0" xfId="2" applyFont="1" applyFill="1" applyBorder="1" applyAlignment="1">
      <alignment horizontal="left" vertical="center"/>
    </xf>
    <xf numFmtId="0" fontId="13" fillId="0" borderId="0" xfId="2" applyFont="1" applyFill="1" applyBorder="1" applyAlignment="1">
      <alignment horizontal="left" vertical="center" wrapText="1"/>
    </xf>
    <xf numFmtId="0" fontId="13" fillId="0" borderId="0" xfId="2" applyFont="1" applyFill="1" applyBorder="1" applyAlignment="1">
      <alignment horizontal="left" vertical="center"/>
    </xf>
    <xf numFmtId="0" fontId="12" fillId="0" borderId="0"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4" borderId="0" xfId="2" applyFont="1" applyFill="1" applyBorder="1" applyAlignment="1">
      <alignment horizontal="left" vertical="center" wrapText="1"/>
    </xf>
    <xf numFmtId="164" fontId="2" fillId="12" borderId="11" xfId="0" applyNumberFormat="1" applyFont="1" applyFill="1" applyBorder="1" applyAlignment="1" applyProtection="1">
      <alignment horizontal="center"/>
      <protection locked="0"/>
    </xf>
    <xf numFmtId="0" fontId="38" fillId="0" borderId="12" xfId="0" applyFont="1" applyBorder="1" applyAlignment="1">
      <alignment horizontal="center"/>
    </xf>
    <xf numFmtId="0" fontId="38" fillId="12" borderId="14" xfId="0" applyFont="1" applyFill="1" applyBorder="1" applyAlignment="1">
      <alignment horizontal="center" wrapText="1"/>
    </xf>
    <xf numFmtId="0" fontId="38" fillId="12" borderId="14" xfId="0" applyFont="1" applyFill="1" applyBorder="1" applyAlignment="1">
      <alignment horizontal="center" vertical="center"/>
    </xf>
    <xf numFmtId="0" fontId="0" fillId="2" borderId="14" xfId="0" applyFill="1" applyBorder="1" applyAlignment="1">
      <alignment horizontal="center"/>
    </xf>
    <xf numFmtId="2" fontId="0" fillId="2" borderId="14" xfId="0" applyNumberFormat="1" applyFill="1" applyBorder="1" applyAlignment="1">
      <alignment horizontal="center"/>
    </xf>
    <xf numFmtId="0" fontId="0" fillId="0" borderId="0" xfId="0" applyAlignment="1">
      <alignment horizontal="center" vertical="center"/>
    </xf>
    <xf numFmtId="9" fontId="0" fillId="2" borderId="14" xfId="0" applyNumberFormat="1" applyFill="1" applyBorder="1" applyAlignment="1">
      <alignment horizontal="center"/>
    </xf>
  </cellXfs>
  <cellStyles count="43">
    <cellStyle name="bullet" xfId="4"/>
    <cellStyle name="calc1" xfId="5"/>
    <cellStyle name="calc2" xfId="6"/>
    <cellStyle name="Comma 2" xfId="7"/>
    <cellStyle name="Comma 2 2" xfId="8"/>
    <cellStyle name="Comma 3" xfId="9"/>
    <cellStyle name="Comma 4" xfId="10"/>
    <cellStyle name="comment1" xfId="11"/>
    <cellStyle name="comment1flat" xfId="12"/>
    <cellStyle name="comment1orange" xfId="13"/>
    <cellStyle name="comment2" xfId="14"/>
    <cellStyle name="comment2bold" xfId="15"/>
    <cellStyle name="conclusion" xfId="16"/>
    <cellStyle name="Currency 2" xfId="17"/>
    <cellStyle name="Currency 2 2" xfId="18"/>
    <cellStyle name="Currency 2 2 2" xfId="19"/>
    <cellStyle name="Currency 2 3" xfId="20"/>
    <cellStyle name="Currency 2 4" xfId="21"/>
    <cellStyle name="Currency 3" xfId="22"/>
    <cellStyle name="data" xfId="23"/>
    <cellStyle name="Euro" xfId="24"/>
    <cellStyle name="fade" xfId="25"/>
    <cellStyle name="head" xfId="26"/>
    <cellStyle name="Hyperlink" xfId="3" builtinId="8"/>
    <cellStyle name="Normal" xfId="0" builtinId="0"/>
    <cellStyle name="Normal 2" xfId="2"/>
    <cellStyle name="Normal 3" xfId="27"/>
    <cellStyle name="Normal 3 2" xfId="28"/>
    <cellStyle name="Normal 4" xfId="29"/>
    <cellStyle name="Normal 4 2" xfId="30"/>
    <cellStyle name="Normal 5" xfId="31"/>
    <cellStyle name="Normal 6" xfId="32"/>
    <cellStyle name="Percent" xfId="1" builtinId="5"/>
    <cellStyle name="Percent 2" xfId="33"/>
    <cellStyle name="Percent 3" xfId="34"/>
    <cellStyle name="qtag" xfId="35"/>
    <cellStyle name="qtagorange" xfId="36"/>
    <cellStyle name="qtext" xfId="37"/>
    <cellStyle name="result" xfId="38"/>
    <cellStyle name="section" xfId="39"/>
    <cellStyle name="subsection" xfId="40"/>
    <cellStyle name="subtitle" xfId="41"/>
    <cellStyle name="text" xfId="4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111235</xdr:rowOff>
    </xdr:from>
    <xdr:to>
      <xdr:col>3</xdr:col>
      <xdr:colOff>609461</xdr:colOff>
      <xdr:row>1</xdr:row>
      <xdr:rowOff>1717632</xdr:rowOff>
    </xdr:to>
    <xdr:pic>
      <xdr:nvPicPr>
        <xdr:cNvPr id="2" name="Picture 1" descr="Picture1.png"/>
        <xdr:cNvPicPr>
          <a:picLocks noChangeAspect="1"/>
        </xdr:cNvPicPr>
      </xdr:nvPicPr>
      <xdr:blipFill>
        <a:blip xmlns:r="http://schemas.openxmlformats.org/officeDocument/2006/relationships" r:embed="rId1"/>
        <a:stretch>
          <a:fillRect/>
        </a:stretch>
      </xdr:blipFill>
      <xdr:spPr>
        <a:xfrm>
          <a:off x="76200" y="273160"/>
          <a:ext cx="2562086" cy="1606397"/>
        </a:xfrm>
        <a:prstGeom prst="rect">
          <a:avLst/>
        </a:prstGeom>
      </xdr:spPr>
    </xdr:pic>
    <xdr:clientData/>
  </xdr:twoCellAnchor>
  <xdr:twoCellAnchor editAs="oneCell">
    <xdr:from>
      <xdr:col>4</xdr:col>
      <xdr:colOff>1</xdr:colOff>
      <xdr:row>1</xdr:row>
      <xdr:rowOff>1525818</xdr:rowOff>
    </xdr:from>
    <xdr:to>
      <xdr:col>11</xdr:col>
      <xdr:colOff>0</xdr:colOff>
      <xdr:row>1</xdr:row>
      <xdr:rowOff>1720874</xdr:rowOff>
    </xdr:to>
    <xdr:pic>
      <xdr:nvPicPr>
        <xdr:cNvPr id="3" name="Picture 2" descr="Picture2.png"/>
        <xdr:cNvPicPr>
          <a:picLocks noChangeAspect="1"/>
        </xdr:cNvPicPr>
      </xdr:nvPicPr>
      <xdr:blipFill>
        <a:blip xmlns:r="http://schemas.openxmlformats.org/officeDocument/2006/relationships" r:embed="rId2"/>
        <a:stretch>
          <a:fillRect/>
        </a:stretch>
      </xdr:blipFill>
      <xdr:spPr>
        <a:xfrm>
          <a:off x="2705101" y="1687743"/>
          <a:ext cx="4267199" cy="195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1</xdr:row>
      <xdr:rowOff>38098</xdr:rowOff>
    </xdr:from>
    <xdr:to>
      <xdr:col>13</xdr:col>
      <xdr:colOff>542924</xdr:colOff>
      <xdr:row>30</xdr:row>
      <xdr:rowOff>0</xdr:rowOff>
    </xdr:to>
    <xdr:sp macro="" textlink="">
      <xdr:nvSpPr>
        <xdr:cNvPr id="2" name="Rectangle 1"/>
        <xdr:cNvSpPr/>
      </xdr:nvSpPr>
      <xdr:spPr>
        <a:xfrm>
          <a:off x="9524" y="228598"/>
          <a:ext cx="8677275" cy="5486402"/>
        </a:xfrm>
        <a:prstGeom prst="rect">
          <a:avLst/>
        </a:prstGeom>
        <a:solidFill>
          <a:srgbClr val="4F81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N" sz="1100">
              <a:solidFill>
                <a:schemeClr val="lt1"/>
              </a:solidFill>
              <a:effectLst/>
              <a:latin typeface="+mn-lt"/>
              <a:ea typeface="+mn-ea"/>
              <a:cs typeface="+mn-cs"/>
            </a:rPr>
            <a:t>Randy Harper, CFA and Robert Cooper are co-managers of General Public Fund. The fund contains securities in the telecommunication, power and auto sectors.</a:t>
          </a:r>
        </a:p>
        <a:p>
          <a:r>
            <a:rPr lang="en-IN" sz="1100">
              <a:solidFill>
                <a:schemeClr val="lt1"/>
              </a:solidFill>
              <a:effectLst/>
              <a:latin typeface="+mn-lt"/>
              <a:ea typeface="+mn-ea"/>
              <a:cs typeface="+mn-cs"/>
            </a:rPr>
            <a:t> </a:t>
          </a:r>
        </a:p>
        <a:p>
          <a:r>
            <a:rPr lang="en-IN" sz="1100">
              <a:solidFill>
                <a:schemeClr val="lt1"/>
              </a:solidFill>
              <a:effectLst/>
              <a:latin typeface="+mn-lt"/>
              <a:ea typeface="+mn-ea"/>
              <a:cs typeface="+mn-cs"/>
            </a:rPr>
            <a:t>Both of them are highly competitive and try not to leave even a single chance to let other person down. However, this competitive rivalry has so far benefitted the fund as they try to outperform each other.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Portfolio managed by Randy comprises of Veron Ltd, a telecom player of US market. As per the reports, book value of the equity stood $880 million, last financial year. Currently, shares are trading at a price of $34 and number of outstanding shares is 25 million. Company has a debt of $790 million on its book and market value of the debt is same as its book value. As per the analyst, the replacement cost of assets for Veron Ltd would be $1.5 billion.</a:t>
          </a:r>
        </a:p>
        <a:p>
          <a:r>
            <a:rPr lang="en-IN" sz="1100">
              <a:solidFill>
                <a:schemeClr val="lt1"/>
              </a:solidFill>
              <a:effectLst/>
              <a:latin typeface="+mn-lt"/>
              <a:ea typeface="+mn-ea"/>
              <a:cs typeface="+mn-cs"/>
            </a:rPr>
            <a:t> </a:t>
          </a:r>
        </a:p>
        <a:p>
          <a:r>
            <a:rPr lang="en-IN" sz="1100">
              <a:solidFill>
                <a:schemeClr val="lt1"/>
              </a:solidFill>
              <a:effectLst/>
              <a:latin typeface="+mn-lt"/>
              <a:ea typeface="+mn-ea"/>
              <a:cs typeface="+mn-cs"/>
            </a:rPr>
            <a:t>Ultra Ltd, an electric utilities company based in US, is managed by Robert. Its required rate of return is 10% and ROE is 16%. Company has a dividend payout ratio of 75%.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Cloda Motors, managed by Randy, has a current book value of $6.5 per share and dividend payout ratio of 30%. It is expected to maintain an ROE of 16% over the next five years. The required rate of return is 11%. As per Randy’s expectations, after 5 years, Cloda’s residual income will decline over the time to zero with a persistence factor of 0.3. However, Robert had different views which he expressed in the review meeting. He expected that Cloda’s ROE will fall to a long-run average level and the price-to-book ratio will approach 1.5.</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Randy didn’t like the way Robert responded. In order to get back to him, he challenged the valuation of Nadinto Ltd, held by Robert. It was valued at $65 using the residual income model. Randy claimed that inventory has been valued using LIFO while as per the standards FIFO method should have been adopted. So, he should have taken LIFO reserve into consideration while making suitable adjustments.</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Realizing that situation could go out of proportion, senior management took the charge and warned both of them from indulging into such inappropriate behaviour. In the same meeting, Michael Wayne, a new recruit, presented his updates for the first time. He made following statements</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Statement 1:</a:t>
          </a:r>
        </a:p>
        <a:p>
          <a:r>
            <a:rPr lang="en-IN" sz="1100">
              <a:solidFill>
                <a:schemeClr val="lt1"/>
              </a:solidFill>
              <a:effectLst/>
              <a:latin typeface="+mn-lt"/>
              <a:ea typeface="+mn-ea"/>
              <a:cs typeface="+mn-cs"/>
            </a:rPr>
            <a:t>I plan to adopt DDM for valuing market indices</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Statement 2:</a:t>
          </a:r>
        </a:p>
        <a:p>
          <a:r>
            <a:rPr lang="en-IN" sz="1100">
              <a:solidFill>
                <a:schemeClr val="lt1"/>
              </a:solidFill>
              <a:effectLst/>
              <a:latin typeface="+mn-lt"/>
              <a:ea typeface="+mn-ea"/>
              <a:cs typeface="+mn-cs"/>
            </a:rPr>
            <a:t>I plan to adopt residual income model for the firms which hold clean surplus relation and have volatile cash flows.</a:t>
          </a:r>
        </a:p>
        <a:p>
          <a:pPr algn="l"/>
          <a:endParaRPr lang="en-IN"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59</xdr:row>
      <xdr:rowOff>123825</xdr:rowOff>
    </xdr:from>
    <xdr:to>
      <xdr:col>14</xdr:col>
      <xdr:colOff>533400</xdr:colOff>
      <xdr:row>62</xdr:row>
      <xdr:rowOff>9525</xdr:rowOff>
    </xdr:to>
    <xdr:sp macro="" textlink="">
      <xdr:nvSpPr>
        <xdr:cNvPr id="3" name="Line Callout 2 2"/>
        <xdr:cNvSpPr/>
      </xdr:nvSpPr>
      <xdr:spPr>
        <a:xfrm>
          <a:off x="3267075" y="11963400"/>
          <a:ext cx="7400925" cy="476250"/>
        </a:xfrm>
        <a:prstGeom prst="borderCallout2">
          <a:avLst>
            <a:gd name="adj1" fmla="val 10835"/>
            <a:gd name="adj2" fmla="val -58"/>
            <a:gd name="adj3" fmla="val 8248"/>
            <a:gd name="adj4" fmla="val -9719"/>
            <a:gd name="adj5" fmla="val 71128"/>
            <a:gd name="adj6" fmla="val -14477"/>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baseline="0">
              <a:solidFill>
                <a:sysClr val="windowText" lastClr="000000"/>
              </a:solidFill>
              <a:effectLst/>
            </a:rPr>
            <a:t>Under LIFO adjustment, LIFO reserve will be added to invested capital and change in LIFO reserve will be added to NOPAT. As a result, both earnings and book value will increase thereby leading to increase in intrinsic value.</a:t>
          </a:r>
          <a:endParaRPr lang="en-IN">
            <a:effectLst/>
          </a:endParaRPr>
        </a:p>
      </xdr:txBody>
    </xdr:sp>
    <xdr:clientData/>
  </xdr:twoCellAnchor>
  <xdr:twoCellAnchor>
    <xdr:from>
      <xdr:col>5</xdr:col>
      <xdr:colOff>180975</xdr:colOff>
      <xdr:row>64</xdr:row>
      <xdr:rowOff>104775</xdr:rowOff>
    </xdr:from>
    <xdr:to>
      <xdr:col>14</xdr:col>
      <xdr:colOff>533400</xdr:colOff>
      <xdr:row>66</xdr:row>
      <xdr:rowOff>190500</xdr:rowOff>
    </xdr:to>
    <xdr:sp macro="" textlink="">
      <xdr:nvSpPr>
        <xdr:cNvPr id="7" name="Line Callout 2 6"/>
        <xdr:cNvSpPr/>
      </xdr:nvSpPr>
      <xdr:spPr>
        <a:xfrm>
          <a:off x="3267075" y="15201900"/>
          <a:ext cx="7400925" cy="476250"/>
        </a:xfrm>
        <a:prstGeom prst="borderCallout2">
          <a:avLst>
            <a:gd name="adj1" fmla="val 10835"/>
            <a:gd name="adj2" fmla="val -58"/>
            <a:gd name="adj3" fmla="val 8248"/>
            <a:gd name="adj4" fmla="val -9719"/>
            <a:gd name="adj5" fmla="val 71128"/>
            <a:gd name="adj6" fmla="val -14477"/>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a:solidFill>
                <a:sysClr val="windowText" lastClr="000000"/>
              </a:solidFill>
              <a:effectLst/>
              <a:latin typeface="+mn-lt"/>
              <a:ea typeface="+mn-ea"/>
              <a:cs typeface="+mn-cs"/>
            </a:rPr>
            <a:t>Both</a:t>
          </a:r>
          <a:r>
            <a:rPr lang="en-IN" sz="1100" baseline="0">
              <a:solidFill>
                <a:sysClr val="windowText" lastClr="000000"/>
              </a:solidFill>
              <a:effectLst/>
              <a:latin typeface="+mn-lt"/>
              <a:ea typeface="+mn-ea"/>
              <a:cs typeface="+mn-cs"/>
            </a:rPr>
            <a:t> statements are correct with respect to the implementation of valuation models.</a:t>
          </a:r>
          <a:endParaRPr lang="en-IN">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Documents/Downloads/ExcelLookupFunctionsSeries1-15%20Finish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STINE/AppData/Local/Temp/Rar$DI29.6424/exercise-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RISTINE_PC/Desktop/PD/Mizuho/Day7/Ques-Day7-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RISTINE_PC/Desktop/PD/Mizuho/Day7/Answers-Day7-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RISTINE_PC/Desktop/PD/Mizuho/Day5/Ques-Day5-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d/HP%20Laptop/PD/HSBC%20v2/Excel%20Books/Excel/examples%202003/Excel%20ExamplesConverted/Chapter14/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Details"/>
      <sheetName val="Table1"/>
      <sheetName val="VLOOKUP"/>
      <sheetName val="HLOOKUP"/>
      <sheetName val="LOOKUP"/>
      <sheetName val="MATCH"/>
      <sheetName val="INDEX"/>
      <sheetName val="MATCH &amp; INDEX"/>
      <sheetName val="CHOOSE"/>
      <sheetName val="Intersector Operator"/>
    </sheetNames>
    <sheetDataSet>
      <sheetData sheetId="0" refreshError="1"/>
      <sheetData sheetId="1">
        <row r="1">
          <cell r="A1">
            <v>1</v>
          </cell>
          <cell r="B1" t="str">
            <v>Suix</v>
          </cell>
        </row>
        <row r="2">
          <cell r="A2">
            <v>2</v>
          </cell>
          <cell r="B2" t="str">
            <v>Fred</v>
          </cell>
        </row>
        <row r="3">
          <cell r="A3">
            <v>3</v>
          </cell>
          <cell r="B3" t="str">
            <v>Chin</v>
          </cell>
        </row>
        <row r="4">
          <cell r="A4">
            <v>4</v>
          </cell>
          <cell r="B4" t="str">
            <v>Sheliadawn</v>
          </cell>
        </row>
      </sheetData>
      <sheetData sheetId="2">
        <row r="20">
          <cell r="B20" t="str">
            <v>Product 1</v>
          </cell>
        </row>
        <row r="31">
          <cell r="B31" t="str">
            <v>Boom01</v>
          </cell>
        </row>
        <row r="32">
          <cell r="B32" t="str">
            <v>Boom02</v>
          </cell>
        </row>
        <row r="33">
          <cell r="B33" t="str">
            <v>Boom03</v>
          </cell>
        </row>
        <row r="34">
          <cell r="B34" t="str">
            <v>Boom04</v>
          </cell>
        </row>
        <row r="35">
          <cell r="B35" t="str">
            <v>Boom05</v>
          </cell>
        </row>
        <row r="36">
          <cell r="B36" t="str">
            <v>Boom06</v>
          </cell>
        </row>
        <row r="37">
          <cell r="B37" t="str">
            <v>Boom07</v>
          </cell>
        </row>
        <row r="38">
          <cell r="B38" t="str">
            <v>Boom08</v>
          </cell>
        </row>
        <row r="39">
          <cell r="B39" t="str">
            <v>Boom09</v>
          </cell>
        </row>
        <row r="70">
          <cell r="I70">
            <v>0</v>
          </cell>
          <cell r="J70">
            <v>0</v>
          </cell>
          <cell r="K70">
            <v>50000</v>
          </cell>
          <cell r="M70">
            <v>0.15</v>
          </cell>
        </row>
        <row r="71">
          <cell r="I71">
            <v>50001</v>
          </cell>
          <cell r="J71">
            <v>50000</v>
          </cell>
          <cell r="K71">
            <v>75000</v>
          </cell>
          <cell r="L71">
            <v>7500</v>
          </cell>
          <cell r="M71">
            <v>0.25</v>
          </cell>
        </row>
        <row r="72">
          <cell r="I72">
            <v>75001</v>
          </cell>
          <cell r="J72">
            <v>75000</v>
          </cell>
          <cell r="K72">
            <v>100000</v>
          </cell>
          <cell r="L72">
            <v>13750</v>
          </cell>
          <cell r="M72">
            <v>0.34</v>
          </cell>
        </row>
        <row r="73">
          <cell r="I73">
            <v>100001</v>
          </cell>
          <cell r="J73">
            <v>100000</v>
          </cell>
          <cell r="K73">
            <v>335000</v>
          </cell>
          <cell r="L73">
            <v>22250</v>
          </cell>
          <cell r="M73">
            <v>0.39</v>
          </cell>
        </row>
        <row r="74">
          <cell r="I74">
            <v>335001</v>
          </cell>
          <cell r="J74">
            <v>335000</v>
          </cell>
          <cell r="K74">
            <v>10000000</v>
          </cell>
          <cell r="L74">
            <v>113900</v>
          </cell>
          <cell r="M74">
            <v>0.34</v>
          </cell>
        </row>
        <row r="75">
          <cell r="I75">
            <v>10000001</v>
          </cell>
          <cell r="J75">
            <v>10000000</v>
          </cell>
          <cell r="K75">
            <v>15000000</v>
          </cell>
          <cell r="L75">
            <v>3400000.0000000005</v>
          </cell>
          <cell r="M75">
            <v>0.35</v>
          </cell>
        </row>
        <row r="76">
          <cell r="I76">
            <v>15000001</v>
          </cell>
          <cell r="J76">
            <v>15000000</v>
          </cell>
          <cell r="K76">
            <v>18333333</v>
          </cell>
          <cell r="L76">
            <v>5150000</v>
          </cell>
          <cell r="M76">
            <v>0.38</v>
          </cell>
        </row>
        <row r="77">
          <cell r="I77">
            <v>18333334</v>
          </cell>
          <cell r="J77">
            <v>18333333</v>
          </cell>
          <cell r="L77">
            <v>6416666.54</v>
          </cell>
          <cell r="M77">
            <v>0.35</v>
          </cell>
        </row>
      </sheetData>
      <sheetData sheetId="3" refreshError="1"/>
      <sheetData sheetId="4" refreshError="1"/>
      <sheetData sheetId="5" refreshError="1"/>
      <sheetData sheetId="6" refreshError="1"/>
      <sheetData sheetId="7" refreshError="1"/>
      <sheetData sheetId="8" refreshError="1"/>
      <sheetData sheetId="9">
        <row r="8">
          <cell r="E8">
            <v>2709</v>
          </cell>
          <cell r="F8">
            <v>1623</v>
          </cell>
        </row>
        <row r="9">
          <cell r="E9">
            <v>3629</v>
          </cell>
          <cell r="F9">
            <v>2750</v>
          </cell>
        </row>
        <row r="10">
          <cell r="E10">
            <v>4783</v>
          </cell>
          <cell r="F10">
            <v>3708</v>
          </cell>
        </row>
        <row r="11">
          <cell r="C11">
            <v>7659</v>
          </cell>
          <cell r="D11">
            <v>6812</v>
          </cell>
          <cell r="E11">
            <v>5626</v>
          </cell>
          <cell r="F11">
            <v>5000</v>
          </cell>
          <cell r="G11">
            <v>3650</v>
          </cell>
        </row>
        <row r="12">
          <cell r="C12">
            <v>8816</v>
          </cell>
          <cell r="D12">
            <v>7938</v>
          </cell>
          <cell r="E12">
            <v>6596</v>
          </cell>
          <cell r="F12">
            <v>5864</v>
          </cell>
          <cell r="G12">
            <v>4679</v>
          </cell>
        </row>
        <row r="13">
          <cell r="E13">
            <v>7992</v>
          </cell>
          <cell r="F13">
            <v>6900</v>
          </cell>
        </row>
        <row r="14">
          <cell r="E14">
            <v>8761</v>
          </cell>
          <cell r="F14">
            <v>7914</v>
          </cell>
        </row>
        <row r="15">
          <cell r="E15">
            <v>9782</v>
          </cell>
          <cell r="F15">
            <v>8736</v>
          </cell>
        </row>
        <row r="16">
          <cell r="E16">
            <v>10937</v>
          </cell>
          <cell r="F16">
            <v>9746</v>
          </cell>
        </row>
        <row r="17">
          <cell r="E17">
            <v>11732</v>
          </cell>
          <cell r="F17">
            <v>10792</v>
          </cell>
        </row>
        <row r="18">
          <cell r="E18">
            <v>12904</v>
          </cell>
          <cell r="F18">
            <v>11667</v>
          </cell>
        </row>
        <row r="19">
          <cell r="E19">
            <v>13840</v>
          </cell>
          <cell r="F19">
            <v>12792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ting"/>
      <sheetName val="Any-Column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efreshError="1"/>
      <sheetData sheetId="3">
        <row r="3">
          <cell r="K3" t="str">
            <v>Jan</v>
          </cell>
        </row>
        <row r="4">
          <cell r="K4" t="str">
            <v>Feb</v>
          </cell>
        </row>
        <row r="5">
          <cell r="K5" t="str">
            <v>Mar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ow r="3">
          <cell r="G3" t="str">
            <v>Bombay</v>
          </cell>
          <cell r="I3" t="str">
            <v>FRM Comprehensive</v>
          </cell>
        </row>
        <row r="4">
          <cell r="G4" t="str">
            <v>Delhi</v>
          </cell>
          <cell r="I4" t="str">
            <v>CFA Comprehensive</v>
          </cell>
        </row>
        <row r="5">
          <cell r="G5" t="str">
            <v>Bangalore</v>
          </cell>
          <cell r="I5" t="str">
            <v>VisualizeFRM</v>
          </cell>
        </row>
        <row r="6">
          <cell r="G6" t="str">
            <v>Singapore</v>
          </cell>
          <cell r="I6" t="str">
            <v>Corporate Training</v>
          </cell>
        </row>
        <row r="7">
          <cell r="G7" t="str">
            <v>Online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K Answer"/>
      <sheetName val="K Sensitivity"/>
      <sheetName val="K Limits"/>
      <sheetName val="L"/>
      <sheetName val="L-Sol"/>
      <sheetName val="M"/>
      <sheetName val="N"/>
      <sheetName val="O"/>
      <sheetName val="Scroll Bars and Spinners"/>
    </sheetNames>
    <sheetDataSet>
      <sheetData sheetId="0" refreshError="1"/>
      <sheetData sheetId="1" refreshError="1"/>
      <sheetData sheetId="2" refreshError="1"/>
      <sheetData sheetId="3" refreshError="1"/>
      <sheetData sheetId="4"/>
      <sheetData sheetId="5" refreshError="1"/>
      <sheetData sheetId="6"/>
      <sheetData sheetId="7">
        <row r="7">
          <cell r="C7">
            <v>7200</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ture Value"/>
      <sheetName val="Future Value (Data Table)"/>
      <sheetName val="Future Value (2-Inputs)"/>
      <sheetName val="Trend"/>
      <sheetName val="Iterate"/>
      <sheetName val="Correlation"/>
      <sheetName val="Descriptive"/>
      <sheetName val="Histogram"/>
      <sheetName val="Random (Dice Roll)"/>
      <sheetName val="Rank &amp; Percentile"/>
      <sheetName val="Goal Seek"/>
      <sheetName val="Margin"/>
      <sheetName val="Break Even"/>
      <sheetName val="Equations"/>
      <sheetName val="Chart Goal Seek"/>
      <sheetName val="Break Even (Goal Seek)"/>
      <sheetName val="Break Even (Solver)"/>
      <sheetName val="Sheet14"/>
      <sheetName val="Sheet15"/>
      <sheetName val="Sheet16"/>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ow r="10">
          <cell r="B10">
            <v>193224.57293287982</v>
          </cell>
          <cell r="C10">
            <v>135149.68966776197</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edupristin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39"/>
  <sheetViews>
    <sheetView showGridLines="0" tabSelected="1" workbookViewId="0"/>
  </sheetViews>
  <sheetFormatPr defaultColWidth="0" defaultRowHeight="12.75" customHeight="1" zeroHeight="1" x14ac:dyDescent="0.2"/>
  <cols>
    <col min="1" max="4" width="10.140625" style="27" customWidth="1"/>
    <col min="5" max="11" width="9.140625" style="27" customWidth="1"/>
    <col min="12" max="256" width="0" style="27" hidden="1"/>
    <col min="257" max="267" width="9.140625" style="27" hidden="1" customWidth="1"/>
    <col min="268" max="512" width="0" style="27" hidden="1"/>
    <col min="513" max="523" width="9.140625" style="27" hidden="1" customWidth="1"/>
    <col min="524" max="768" width="0" style="27" hidden="1"/>
    <col min="769" max="779" width="9.140625" style="27" hidden="1" customWidth="1"/>
    <col min="780" max="1024" width="0" style="27" hidden="1"/>
    <col min="1025" max="1035" width="9.140625" style="27" hidden="1" customWidth="1"/>
    <col min="1036" max="1280" width="0" style="27" hidden="1"/>
    <col min="1281" max="1291" width="9.140625" style="27" hidden="1" customWidth="1"/>
    <col min="1292" max="1536" width="0" style="27" hidden="1"/>
    <col min="1537" max="1547" width="9.140625" style="27" hidden="1" customWidth="1"/>
    <col min="1548" max="1792" width="0" style="27" hidden="1"/>
    <col min="1793" max="1803" width="9.140625" style="27" hidden="1" customWidth="1"/>
    <col min="1804" max="2048" width="0" style="27" hidden="1"/>
    <col min="2049" max="2059" width="9.140625" style="27" hidden="1" customWidth="1"/>
    <col min="2060" max="2304" width="0" style="27" hidden="1"/>
    <col min="2305" max="2315" width="9.140625" style="27" hidden="1" customWidth="1"/>
    <col min="2316" max="2560" width="0" style="27" hidden="1"/>
    <col min="2561" max="2571" width="9.140625" style="27" hidden="1" customWidth="1"/>
    <col min="2572" max="2816" width="0" style="27" hidden="1"/>
    <col min="2817" max="2827" width="9.140625" style="27" hidden="1" customWidth="1"/>
    <col min="2828" max="3072" width="0" style="27" hidden="1"/>
    <col min="3073" max="3083" width="9.140625" style="27" hidden="1" customWidth="1"/>
    <col min="3084" max="3328" width="0" style="27" hidden="1"/>
    <col min="3329" max="3339" width="9.140625" style="27" hidden="1" customWidth="1"/>
    <col min="3340" max="3584" width="0" style="27" hidden="1"/>
    <col min="3585" max="3595" width="9.140625" style="27" hidden="1" customWidth="1"/>
    <col min="3596" max="3840" width="0" style="27" hidden="1"/>
    <col min="3841" max="3851" width="9.140625" style="27" hidden="1" customWidth="1"/>
    <col min="3852" max="4096" width="0" style="27" hidden="1"/>
    <col min="4097" max="4107" width="9.140625" style="27" hidden="1" customWidth="1"/>
    <col min="4108" max="4352" width="0" style="27" hidden="1"/>
    <col min="4353" max="4363" width="9.140625" style="27" hidden="1" customWidth="1"/>
    <col min="4364" max="4608" width="0" style="27" hidden="1"/>
    <col min="4609" max="4619" width="9.140625" style="27" hidden="1" customWidth="1"/>
    <col min="4620" max="4864" width="0" style="27" hidden="1"/>
    <col min="4865" max="4875" width="9.140625" style="27" hidden="1" customWidth="1"/>
    <col min="4876" max="5120" width="0" style="27" hidden="1"/>
    <col min="5121" max="5131" width="9.140625" style="27" hidden="1" customWidth="1"/>
    <col min="5132" max="5376" width="0" style="27" hidden="1"/>
    <col min="5377" max="5387" width="9.140625" style="27" hidden="1" customWidth="1"/>
    <col min="5388" max="5632" width="0" style="27" hidden="1"/>
    <col min="5633" max="5643" width="9.140625" style="27" hidden="1" customWidth="1"/>
    <col min="5644" max="5888" width="0" style="27" hidden="1"/>
    <col min="5889" max="5899" width="9.140625" style="27" hidden="1" customWidth="1"/>
    <col min="5900" max="6144" width="0" style="27" hidden="1"/>
    <col min="6145" max="6155" width="9.140625" style="27" hidden="1" customWidth="1"/>
    <col min="6156" max="6400" width="0" style="27" hidden="1"/>
    <col min="6401" max="6411" width="9.140625" style="27" hidden="1" customWidth="1"/>
    <col min="6412" max="6656" width="0" style="27" hidden="1"/>
    <col min="6657" max="6667" width="9.140625" style="27" hidden="1" customWidth="1"/>
    <col min="6668" max="6912" width="0" style="27" hidden="1"/>
    <col min="6913" max="6923" width="9.140625" style="27" hidden="1" customWidth="1"/>
    <col min="6924" max="7168" width="0" style="27" hidden="1"/>
    <col min="7169" max="7179" width="9.140625" style="27" hidden="1" customWidth="1"/>
    <col min="7180" max="7424" width="0" style="27" hidden="1"/>
    <col min="7425" max="7435" width="9.140625" style="27" hidden="1" customWidth="1"/>
    <col min="7436" max="7680" width="0" style="27" hidden="1"/>
    <col min="7681" max="7691" width="9.140625" style="27" hidden="1" customWidth="1"/>
    <col min="7692" max="7936" width="0" style="27" hidden="1"/>
    <col min="7937" max="7947" width="9.140625" style="27" hidden="1" customWidth="1"/>
    <col min="7948" max="8192" width="0" style="27" hidden="1"/>
    <col min="8193" max="8203" width="9.140625" style="27" hidden="1" customWidth="1"/>
    <col min="8204" max="8448" width="0" style="27" hidden="1"/>
    <col min="8449" max="8459" width="9.140625" style="27" hidden="1" customWidth="1"/>
    <col min="8460" max="8704" width="0" style="27" hidden="1"/>
    <col min="8705" max="8715" width="9.140625" style="27" hidden="1" customWidth="1"/>
    <col min="8716" max="8960" width="0" style="27" hidden="1"/>
    <col min="8961" max="8971" width="9.140625" style="27" hidden="1" customWidth="1"/>
    <col min="8972" max="9216" width="0" style="27" hidden="1"/>
    <col min="9217" max="9227" width="9.140625" style="27" hidden="1" customWidth="1"/>
    <col min="9228" max="9472" width="0" style="27" hidden="1"/>
    <col min="9473" max="9483" width="9.140625" style="27" hidden="1" customWidth="1"/>
    <col min="9484" max="9728" width="0" style="27" hidden="1"/>
    <col min="9729" max="9739" width="9.140625" style="27" hidden="1" customWidth="1"/>
    <col min="9740" max="9984" width="0" style="27" hidden="1"/>
    <col min="9985" max="9995" width="9.140625" style="27" hidden="1" customWidth="1"/>
    <col min="9996" max="10240" width="0" style="27" hidden="1"/>
    <col min="10241" max="10251" width="9.140625" style="27" hidden="1" customWidth="1"/>
    <col min="10252" max="10496" width="0" style="27" hidden="1"/>
    <col min="10497" max="10507" width="9.140625" style="27" hidden="1" customWidth="1"/>
    <col min="10508" max="10752" width="0" style="27" hidden="1"/>
    <col min="10753" max="10763" width="9.140625" style="27" hidden="1" customWidth="1"/>
    <col min="10764" max="11008" width="0" style="27" hidden="1"/>
    <col min="11009" max="11019" width="9.140625" style="27" hidden="1" customWidth="1"/>
    <col min="11020" max="11264" width="0" style="27" hidden="1"/>
    <col min="11265" max="11275" width="9.140625" style="27" hidden="1" customWidth="1"/>
    <col min="11276" max="11520" width="0" style="27" hidden="1"/>
    <col min="11521" max="11531" width="9.140625" style="27" hidden="1" customWidth="1"/>
    <col min="11532" max="11776" width="0" style="27" hidden="1"/>
    <col min="11777" max="11787" width="9.140625" style="27" hidden="1" customWidth="1"/>
    <col min="11788" max="12032" width="0" style="27" hidden="1"/>
    <col min="12033" max="12043" width="9.140625" style="27" hidden="1" customWidth="1"/>
    <col min="12044" max="12288" width="0" style="27" hidden="1"/>
    <col min="12289" max="12299" width="9.140625" style="27" hidden="1" customWidth="1"/>
    <col min="12300" max="12544" width="0" style="27" hidden="1"/>
    <col min="12545" max="12555" width="9.140625" style="27" hidden="1" customWidth="1"/>
    <col min="12556" max="12800" width="0" style="27" hidden="1"/>
    <col min="12801" max="12811" width="9.140625" style="27" hidden="1" customWidth="1"/>
    <col min="12812" max="13056" width="0" style="27" hidden="1"/>
    <col min="13057" max="13067" width="9.140625" style="27" hidden="1" customWidth="1"/>
    <col min="13068" max="13312" width="0" style="27" hidden="1"/>
    <col min="13313" max="13323" width="9.140625" style="27" hidden="1" customWidth="1"/>
    <col min="13324" max="13568" width="0" style="27" hidden="1"/>
    <col min="13569" max="13579" width="9.140625" style="27" hidden="1" customWidth="1"/>
    <col min="13580" max="13824" width="0" style="27" hidden="1"/>
    <col min="13825" max="13835" width="9.140625" style="27" hidden="1" customWidth="1"/>
    <col min="13836" max="14080" width="0" style="27" hidden="1"/>
    <col min="14081" max="14091" width="9.140625" style="27" hidden="1" customWidth="1"/>
    <col min="14092" max="14336" width="0" style="27" hidden="1"/>
    <col min="14337" max="14347" width="9.140625" style="27" hidden="1" customWidth="1"/>
    <col min="14348" max="14592" width="0" style="27" hidden="1"/>
    <col min="14593" max="14603" width="9.140625" style="27" hidden="1" customWidth="1"/>
    <col min="14604" max="14848" width="0" style="27" hidden="1"/>
    <col min="14849" max="14859" width="9.140625" style="27" hidden="1" customWidth="1"/>
    <col min="14860" max="15104" width="0" style="27" hidden="1"/>
    <col min="15105" max="15115" width="9.140625" style="27" hidden="1" customWidth="1"/>
    <col min="15116" max="15360" width="0" style="27" hidden="1"/>
    <col min="15361" max="15371" width="9.140625" style="27" hidden="1" customWidth="1"/>
    <col min="15372" max="15616" width="0" style="27" hidden="1"/>
    <col min="15617" max="15627" width="9.140625" style="27" hidden="1" customWidth="1"/>
    <col min="15628" max="15872" width="0" style="27" hidden="1"/>
    <col min="15873" max="15883" width="9.140625" style="27" hidden="1" customWidth="1"/>
    <col min="15884" max="16128" width="0" style="27" hidden="1"/>
    <col min="16129" max="16139" width="9.140625" style="27" hidden="1" customWidth="1"/>
    <col min="16140" max="16384" width="0" style="27" hidden="1"/>
  </cols>
  <sheetData>
    <row r="1" spans="1:11" x14ac:dyDescent="0.2">
      <c r="A1" s="23"/>
      <c r="B1" s="24"/>
      <c r="C1" s="24"/>
      <c r="D1" s="24"/>
      <c r="E1" s="24"/>
      <c r="F1" s="25"/>
      <c r="G1" s="24"/>
      <c r="H1" s="24"/>
      <c r="I1" s="24"/>
      <c r="J1" s="24"/>
      <c r="K1" s="26"/>
    </row>
    <row r="2" spans="1:11" ht="140.1" customHeight="1" x14ac:dyDescent="0.2">
      <c r="A2" s="28"/>
      <c r="B2" s="29"/>
      <c r="C2" s="29"/>
      <c r="D2" s="29"/>
      <c r="E2" s="29"/>
      <c r="F2" s="29"/>
      <c r="G2" s="29"/>
      <c r="I2" s="29"/>
      <c r="J2" s="29"/>
      <c r="K2" s="30"/>
    </row>
    <row r="3" spans="1:11" s="35" customFormat="1" ht="23.25" x14ac:dyDescent="0.25">
      <c r="A3" s="32"/>
      <c r="B3" s="33"/>
      <c r="C3" s="33"/>
      <c r="D3" s="33"/>
      <c r="E3" s="66" t="s">
        <v>84</v>
      </c>
      <c r="F3" s="66"/>
      <c r="G3" s="66"/>
      <c r="H3" s="66"/>
      <c r="I3" s="66"/>
      <c r="J3" s="66"/>
      <c r="K3" s="66"/>
    </row>
    <row r="4" spans="1:11" s="35" customFormat="1" ht="15" x14ac:dyDescent="0.25">
      <c r="A4" s="32"/>
      <c r="B4" s="33"/>
      <c r="C4" s="33"/>
      <c r="D4" s="34"/>
      <c r="E4" s="67" t="s">
        <v>85</v>
      </c>
      <c r="F4" s="67"/>
      <c r="G4" s="67"/>
      <c r="H4" s="67"/>
      <c r="I4" s="67"/>
      <c r="J4" s="67"/>
      <c r="K4" s="67"/>
    </row>
    <row r="5" spans="1:11" s="35" customFormat="1" ht="15" x14ac:dyDescent="0.25">
      <c r="A5" s="32"/>
      <c r="B5" s="33"/>
      <c r="C5" s="33"/>
      <c r="D5" s="34"/>
      <c r="E5" s="31"/>
      <c r="F5" s="31"/>
      <c r="G5" s="31"/>
      <c r="H5" s="31"/>
      <c r="I5" s="31"/>
      <c r="J5" s="31"/>
      <c r="K5" s="31"/>
    </row>
    <row r="6" spans="1:11" s="35" customFormat="1" ht="24.75" customHeight="1" x14ac:dyDescent="0.25">
      <c r="A6" s="32"/>
      <c r="B6" s="33"/>
      <c r="C6" s="33"/>
      <c r="D6" s="34"/>
      <c r="E6" s="68" t="s">
        <v>101</v>
      </c>
      <c r="F6" s="69"/>
      <c r="G6" s="69"/>
      <c r="H6" s="69"/>
      <c r="I6" s="69"/>
      <c r="J6" s="69"/>
      <c r="K6" s="69"/>
    </row>
    <row r="7" spans="1:11" s="35" customFormat="1" ht="26.25" customHeight="1" x14ac:dyDescent="0.25">
      <c r="A7" s="32"/>
      <c r="B7" s="33"/>
      <c r="C7" s="33"/>
      <c r="D7" s="34"/>
      <c r="E7" s="70" t="s">
        <v>92</v>
      </c>
      <c r="F7" s="67"/>
      <c r="G7" s="67"/>
      <c r="H7" s="67"/>
      <c r="I7" s="67"/>
      <c r="J7" s="67"/>
      <c r="K7" s="67"/>
    </row>
    <row r="8" spans="1:11" s="35" customFormat="1" ht="4.5" customHeight="1" x14ac:dyDescent="0.25">
      <c r="A8" s="32"/>
      <c r="B8" s="33"/>
      <c r="C8" s="33"/>
      <c r="E8" s="71"/>
      <c r="F8" s="71"/>
      <c r="G8" s="71"/>
      <c r="H8" s="71"/>
      <c r="I8" s="71"/>
      <c r="J8" s="71"/>
      <c r="K8" s="71"/>
    </row>
    <row r="9" spans="1:11" s="35" customFormat="1" ht="60.75" customHeight="1" x14ac:dyDescent="0.25">
      <c r="A9" s="32"/>
      <c r="B9" s="33"/>
      <c r="C9" s="33"/>
      <c r="D9" s="33"/>
      <c r="E9" s="72" t="s">
        <v>102</v>
      </c>
      <c r="F9" s="72"/>
      <c r="G9" s="72"/>
      <c r="H9" s="72"/>
      <c r="I9" s="72"/>
      <c r="J9" s="72"/>
      <c r="K9" s="72"/>
    </row>
    <row r="10" spans="1:11" s="35" customFormat="1" ht="15" x14ac:dyDescent="0.25">
      <c r="A10" s="32"/>
      <c r="B10" s="33"/>
      <c r="C10" s="33"/>
      <c r="E10" s="36"/>
      <c r="F10" s="36"/>
      <c r="G10" s="36"/>
      <c r="H10" s="36"/>
      <c r="I10" s="36"/>
      <c r="J10" s="37"/>
      <c r="K10" s="37"/>
    </row>
    <row r="11" spans="1:11" s="35" customFormat="1" ht="33" customHeight="1" x14ac:dyDescent="0.25">
      <c r="A11" s="32"/>
      <c r="B11" s="33"/>
      <c r="C11" s="33"/>
      <c r="D11" s="33"/>
      <c r="E11" s="65" t="s">
        <v>91</v>
      </c>
      <c r="F11" s="65"/>
      <c r="G11" s="65"/>
      <c r="H11" s="65"/>
      <c r="I11" s="65"/>
      <c r="J11" s="65"/>
      <c r="K11" s="65"/>
    </row>
    <row r="12" spans="1:11" s="35" customFormat="1" x14ac:dyDescent="0.25">
      <c r="A12" s="32"/>
      <c r="B12" s="33"/>
      <c r="C12" s="33"/>
      <c r="D12" s="33"/>
      <c r="E12" s="33"/>
      <c r="F12" s="33"/>
      <c r="G12" s="33"/>
      <c r="H12" s="33"/>
      <c r="I12" s="33"/>
      <c r="J12" s="33"/>
      <c r="K12" s="40"/>
    </row>
    <row r="13" spans="1:11" s="35" customFormat="1" ht="15" x14ac:dyDescent="0.25">
      <c r="A13" s="32"/>
      <c r="B13" s="33"/>
      <c r="C13" s="33"/>
      <c r="D13" s="33"/>
      <c r="E13" s="41" t="s">
        <v>86</v>
      </c>
      <c r="F13" s="33"/>
      <c r="G13" s="33"/>
      <c r="I13" s="33"/>
      <c r="J13" s="33"/>
      <c r="K13" s="40"/>
    </row>
    <row r="14" spans="1:11" x14ac:dyDescent="0.2">
      <c r="A14" s="28"/>
      <c r="B14" s="29"/>
      <c r="C14" s="29"/>
      <c r="D14" s="29"/>
      <c r="F14" s="42" t="s">
        <v>87</v>
      </c>
      <c r="G14" s="29"/>
      <c r="I14" s="29"/>
      <c r="J14" s="29"/>
      <c r="K14" s="30"/>
    </row>
    <row r="15" spans="1:11" x14ac:dyDescent="0.2">
      <c r="A15" s="28"/>
      <c r="B15" s="29"/>
      <c r="C15" s="29"/>
      <c r="D15" s="29"/>
      <c r="G15" s="29"/>
      <c r="I15" s="29"/>
      <c r="J15" s="29"/>
      <c r="K15" s="30"/>
    </row>
    <row r="16" spans="1:11" x14ac:dyDescent="0.2">
      <c r="A16" s="38" t="s">
        <v>88</v>
      </c>
      <c r="B16" s="29"/>
      <c r="C16" s="29"/>
      <c r="D16" s="29"/>
      <c r="G16" s="29"/>
      <c r="I16" s="29"/>
      <c r="J16" s="29"/>
      <c r="K16" s="30"/>
    </row>
    <row r="17" spans="1:11" x14ac:dyDescent="0.2">
      <c r="A17" s="39" t="s">
        <v>89</v>
      </c>
      <c r="B17" s="29"/>
      <c r="C17" s="29"/>
      <c r="D17" s="29"/>
      <c r="F17" s="42"/>
      <c r="G17" s="29"/>
      <c r="I17" s="29"/>
      <c r="J17" s="29"/>
      <c r="K17" s="30"/>
    </row>
    <row r="18" spans="1:11" x14ac:dyDescent="0.2">
      <c r="A18" s="39" t="s">
        <v>90</v>
      </c>
      <c r="B18" s="29"/>
      <c r="C18" s="29"/>
      <c r="D18" s="29"/>
      <c r="E18" s="43"/>
      <c r="F18" s="42"/>
      <c r="G18" s="29"/>
      <c r="I18" s="29"/>
      <c r="J18" s="29"/>
      <c r="K18" s="30"/>
    </row>
    <row r="19" spans="1:11" x14ac:dyDescent="0.2">
      <c r="I19" s="29"/>
      <c r="J19" s="29"/>
      <c r="K19" s="30"/>
    </row>
    <row r="20" spans="1:11" hidden="1" x14ac:dyDescent="0.2">
      <c r="B20" s="29"/>
      <c r="C20" s="29"/>
      <c r="D20" s="29"/>
      <c r="E20" s="29"/>
      <c r="F20" s="29"/>
      <c r="G20" s="29"/>
      <c r="I20" s="29"/>
      <c r="J20" s="29"/>
      <c r="K20" s="30"/>
    </row>
    <row r="21" spans="1:11" hidden="1" x14ac:dyDescent="0.2">
      <c r="B21" s="29"/>
      <c r="C21" s="29"/>
      <c r="D21" s="29"/>
      <c r="E21" s="29"/>
      <c r="F21" s="29"/>
      <c r="G21" s="29"/>
      <c r="I21" s="29"/>
      <c r="J21" s="29"/>
      <c r="K21" s="30"/>
    </row>
    <row r="22" spans="1:11" hidden="1" x14ac:dyDescent="0.2">
      <c r="B22" s="29"/>
      <c r="C22" s="29"/>
      <c r="D22" s="29"/>
      <c r="E22" s="29"/>
      <c r="F22" s="29"/>
      <c r="G22" s="29"/>
      <c r="I22" s="29"/>
      <c r="J22" s="29"/>
      <c r="K22" s="30"/>
    </row>
    <row r="23" spans="1:11" ht="12.75" hidden="1" customHeight="1" x14ac:dyDescent="0.2"/>
    <row r="24" spans="1:11" ht="12.75" hidden="1" customHeight="1" x14ac:dyDescent="0.2"/>
    <row r="25" spans="1:11" ht="12.75" hidden="1" customHeight="1" x14ac:dyDescent="0.2"/>
    <row r="26" spans="1:11" ht="12.75" hidden="1" customHeight="1" x14ac:dyDescent="0.2"/>
    <row r="27" spans="1:11" ht="12.75" hidden="1" customHeight="1" x14ac:dyDescent="0.2"/>
    <row r="28" spans="1:11" ht="12.75" hidden="1" customHeight="1" x14ac:dyDescent="0.2"/>
    <row r="29" spans="1:11" ht="12.75" hidden="1" customHeight="1" x14ac:dyDescent="0.2"/>
    <row r="30" spans="1:11" ht="12.75" hidden="1" customHeight="1" x14ac:dyDescent="0.2"/>
    <row r="31" spans="1:11" ht="12.75" hidden="1" customHeight="1" x14ac:dyDescent="0.2"/>
    <row r="32" spans="1: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sheetData>
  <sheetProtection password="CF5A" sheet="1" objects="1" scenarios="1" selectLockedCells="1" selectUnlockedCells="1"/>
  <mergeCells count="7">
    <mergeCell ref="E11:K11"/>
    <mergeCell ref="E3:K3"/>
    <mergeCell ref="E4:K4"/>
    <mergeCell ref="E6:K6"/>
    <mergeCell ref="E7:K7"/>
    <mergeCell ref="E8:K8"/>
    <mergeCell ref="E9:K9"/>
  </mergeCells>
  <hyperlinks>
    <hyperlink ref="F14" r:id="rId1"/>
  </hyperlinks>
  <pageMargins left="0.75" right="0.75" top="1" bottom="1" header="0.5" footer="0.5"/>
  <pageSetup paperSize="9" orientation="portrait" verticalDpi="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heetViews>
  <sheetFormatPr defaultRowHeight="15" x14ac:dyDescent="0.25"/>
  <cols>
    <col min="1" max="2" width="9.140625" style="2"/>
    <col min="3" max="3" width="10.140625" style="2" customWidth="1"/>
    <col min="4" max="4" width="11.42578125" style="2" customWidth="1"/>
    <col min="5" max="16384" width="9.140625" style="2"/>
  </cols>
  <sheetData>
    <row r="1" spans="1:1" x14ac:dyDescent="0.25">
      <c r="A1" s="1" t="s">
        <v>0</v>
      </c>
    </row>
    <row r="20" spans="1:5" x14ac:dyDescent="0.25">
      <c r="A20" s="4"/>
      <c r="B20" s="4"/>
      <c r="C20" s="5"/>
      <c r="D20" s="5"/>
      <c r="E20" s="6"/>
    </row>
    <row r="21" spans="1:5" x14ac:dyDescent="0.25">
      <c r="A21" s="7"/>
      <c r="B21" s="7"/>
      <c r="C21" s="8"/>
      <c r="D21" s="8"/>
      <c r="E21" s="6"/>
    </row>
    <row r="22" spans="1:5" x14ac:dyDescent="0.25">
      <c r="A22" s="7"/>
      <c r="B22" s="7"/>
      <c r="C22" s="8"/>
      <c r="D22" s="8"/>
      <c r="E22" s="6"/>
    </row>
    <row r="23" spans="1:5" x14ac:dyDescent="0.25">
      <c r="A23" s="7"/>
      <c r="B23" s="7"/>
      <c r="C23" s="8"/>
      <c r="D23" s="8"/>
      <c r="E23" s="6"/>
    </row>
    <row r="24" spans="1:5" x14ac:dyDescent="0.25">
      <c r="A24" s="6"/>
      <c r="B24" s="6"/>
      <c r="C24" s="6"/>
      <c r="D24" s="6"/>
      <c r="E24" s="6"/>
    </row>
    <row r="25" spans="1:5" x14ac:dyDescent="0.25">
      <c r="A25" s="6"/>
      <c r="B25" s="6"/>
      <c r="C25" s="6"/>
      <c r="D25" s="6"/>
      <c r="E25" s="6"/>
    </row>
    <row r="26" spans="1:5" x14ac:dyDescent="0.25">
      <c r="A26" s="3"/>
    </row>
    <row r="27" spans="1:5" x14ac:dyDescent="0.25">
      <c r="A27" s="3"/>
    </row>
    <row r="28" spans="1:5" x14ac:dyDescent="0.25">
      <c r="A28" s="3"/>
    </row>
    <row r="29" spans="1:5" x14ac:dyDescent="0.25">
      <c r="A29" s="3"/>
    </row>
    <row r="30" spans="1:5" x14ac:dyDescent="0.25">
      <c r="A30" s="3"/>
    </row>
    <row r="31" spans="1:5" x14ac:dyDescent="0.25">
      <c r="A31" s="3"/>
    </row>
    <row r="32" spans="1:5" x14ac:dyDescent="0.25">
      <c r="A32" s="10" t="s">
        <v>18</v>
      </c>
    </row>
    <row r="33" spans="1:3" x14ac:dyDescent="0.25">
      <c r="A33" s="73" t="s">
        <v>93</v>
      </c>
      <c r="B33" s="74"/>
    </row>
    <row r="34" spans="1:3" x14ac:dyDescent="0.25">
      <c r="A34" s="46" t="s">
        <v>15</v>
      </c>
      <c r="B34" s="47"/>
      <c r="C34" s="50">
        <v>1.1100000000000001</v>
      </c>
    </row>
    <row r="35" spans="1:3" x14ac:dyDescent="0.25">
      <c r="A35" s="46" t="s">
        <v>30</v>
      </c>
      <c r="B35" s="47"/>
      <c r="C35" s="50">
        <v>1.0900000000000001</v>
      </c>
    </row>
    <row r="36" spans="1:3" x14ac:dyDescent="0.25">
      <c r="A36" s="46" t="s">
        <v>16</v>
      </c>
      <c r="B36" s="47"/>
      <c r="C36" s="50">
        <v>0.56999999999999995</v>
      </c>
    </row>
    <row r="37" spans="1:3" x14ac:dyDescent="0.25">
      <c r="A37" s="11"/>
    </row>
    <row r="38" spans="1:3" x14ac:dyDescent="0.25">
      <c r="A38" s="10" t="s">
        <v>35</v>
      </c>
    </row>
    <row r="39" spans="1:3" x14ac:dyDescent="0.25">
      <c r="A39" s="73" t="s">
        <v>93</v>
      </c>
      <c r="B39" s="74"/>
    </row>
    <row r="40" spans="1:3" x14ac:dyDescent="0.25">
      <c r="A40" s="46" t="s">
        <v>15</v>
      </c>
      <c r="B40" s="47"/>
      <c r="C40" s="50">
        <v>2</v>
      </c>
    </row>
    <row r="41" spans="1:3" x14ac:dyDescent="0.25">
      <c r="A41" s="46" t="s">
        <v>30</v>
      </c>
      <c r="B41" s="47"/>
      <c r="C41" s="50">
        <v>2.67</v>
      </c>
    </row>
    <row r="42" spans="1:3" x14ac:dyDescent="0.25">
      <c r="A42" s="46" t="s">
        <v>16</v>
      </c>
      <c r="B42" s="47"/>
      <c r="C42" s="50">
        <v>3</v>
      </c>
    </row>
    <row r="43" spans="1:3" x14ac:dyDescent="0.25">
      <c r="A43" s="11"/>
    </row>
    <row r="44" spans="1:3" x14ac:dyDescent="0.25">
      <c r="A44" s="10" t="s">
        <v>47</v>
      </c>
    </row>
    <row r="45" spans="1:3" x14ac:dyDescent="0.25">
      <c r="A45" s="73" t="s">
        <v>93</v>
      </c>
      <c r="B45" s="74"/>
    </row>
    <row r="46" spans="1:3" x14ac:dyDescent="0.25">
      <c r="A46" s="46" t="s">
        <v>15</v>
      </c>
      <c r="B46" s="47"/>
      <c r="C46" s="50" t="s">
        <v>64</v>
      </c>
    </row>
    <row r="47" spans="1:3" x14ac:dyDescent="0.25">
      <c r="A47" s="46" t="s">
        <v>30</v>
      </c>
      <c r="B47" s="47"/>
      <c r="C47" s="50" t="s">
        <v>65</v>
      </c>
    </row>
    <row r="48" spans="1:3" x14ac:dyDescent="0.25">
      <c r="A48" s="46" t="s">
        <v>16</v>
      </c>
      <c r="B48" s="47"/>
      <c r="C48" s="50" t="s">
        <v>66</v>
      </c>
    </row>
    <row r="50" spans="1:7" x14ac:dyDescent="0.25">
      <c r="A50" s="10" t="s">
        <v>71</v>
      </c>
    </row>
    <row r="51" spans="1:7" x14ac:dyDescent="0.25">
      <c r="A51" s="73" t="s">
        <v>93</v>
      </c>
      <c r="B51" s="74"/>
    </row>
    <row r="52" spans="1:7" x14ac:dyDescent="0.25">
      <c r="A52" s="46" t="s">
        <v>15</v>
      </c>
      <c r="B52" s="47"/>
      <c r="C52" s="48" t="s">
        <v>73</v>
      </c>
      <c r="D52" s="47"/>
      <c r="E52" s="49"/>
    </row>
    <row r="53" spans="1:7" x14ac:dyDescent="0.25">
      <c r="A53" s="46" t="s">
        <v>30</v>
      </c>
      <c r="B53" s="47"/>
      <c r="C53" s="48" t="s">
        <v>72</v>
      </c>
      <c r="D53" s="47"/>
      <c r="E53" s="49"/>
    </row>
    <row r="54" spans="1:7" x14ac:dyDescent="0.25">
      <c r="A54" s="46" t="s">
        <v>16</v>
      </c>
      <c r="B54" s="47"/>
      <c r="C54" s="48" t="s">
        <v>74</v>
      </c>
      <c r="D54" s="47"/>
      <c r="E54" s="49"/>
    </row>
    <row r="55" spans="1:7" x14ac:dyDescent="0.25">
      <c r="A55" s="11"/>
    </row>
    <row r="56" spans="1:7" x14ac:dyDescent="0.25">
      <c r="A56" s="10" t="s">
        <v>83</v>
      </c>
    </row>
    <row r="57" spans="1:7" x14ac:dyDescent="0.25">
      <c r="A57" s="73" t="s">
        <v>93</v>
      </c>
      <c r="B57" s="74"/>
    </row>
    <row r="58" spans="1:7" x14ac:dyDescent="0.25">
      <c r="A58" s="46" t="s">
        <v>15</v>
      </c>
      <c r="B58" s="47"/>
      <c r="C58" s="48" t="s">
        <v>82</v>
      </c>
      <c r="D58" s="47"/>
      <c r="E58" s="49"/>
      <c r="F58" s="48"/>
      <c r="G58" s="50"/>
    </row>
    <row r="59" spans="1:7" x14ac:dyDescent="0.25">
      <c r="A59" s="46" t="s">
        <v>30</v>
      </c>
      <c r="B59" s="47"/>
      <c r="C59" s="48" t="s">
        <v>80</v>
      </c>
      <c r="D59" s="47"/>
      <c r="E59" s="49"/>
      <c r="F59" s="48"/>
      <c r="G59" s="50"/>
    </row>
    <row r="60" spans="1:7" x14ac:dyDescent="0.25">
      <c r="A60" s="46" t="s">
        <v>16</v>
      </c>
      <c r="B60" s="47"/>
      <c r="C60" s="48" t="s">
        <v>81</v>
      </c>
      <c r="D60" s="47"/>
      <c r="E60" s="49"/>
      <c r="F60" s="48"/>
      <c r="G60" s="50"/>
    </row>
    <row r="61" spans="1:7" x14ac:dyDescent="0.25">
      <c r="A61" s="11"/>
    </row>
    <row r="62" spans="1:7" x14ac:dyDescent="0.25">
      <c r="A62" s="10" t="s">
        <v>76</v>
      </c>
    </row>
    <row r="63" spans="1:7" x14ac:dyDescent="0.25">
      <c r="A63" s="73" t="s">
        <v>93</v>
      </c>
      <c r="B63" s="74"/>
    </row>
    <row r="64" spans="1:7" x14ac:dyDescent="0.25">
      <c r="A64" s="46" t="s">
        <v>15</v>
      </c>
      <c r="B64" s="47"/>
      <c r="C64" s="48" t="s">
        <v>77</v>
      </c>
      <c r="D64" s="47"/>
      <c r="E64" s="49"/>
    </row>
    <row r="65" spans="1:5" x14ac:dyDescent="0.25">
      <c r="A65" s="46" t="s">
        <v>30</v>
      </c>
      <c r="B65" s="47"/>
      <c r="C65" s="48" t="s">
        <v>78</v>
      </c>
      <c r="D65" s="47"/>
      <c r="E65" s="49"/>
    </row>
    <row r="66" spans="1:5" x14ac:dyDescent="0.25">
      <c r="A66" s="46" t="s">
        <v>16</v>
      </c>
      <c r="B66" s="47"/>
      <c r="C66" s="48" t="s">
        <v>79</v>
      </c>
      <c r="D66" s="47"/>
      <c r="E66" s="49"/>
    </row>
    <row r="67" spans="1:5" x14ac:dyDescent="0.25">
      <c r="A67" s="11"/>
    </row>
  </sheetData>
  <mergeCells count="6">
    <mergeCell ref="A63:B63"/>
    <mergeCell ref="A33:B33"/>
    <mergeCell ref="A39:B39"/>
    <mergeCell ref="A45:B45"/>
    <mergeCell ref="A51:B51"/>
    <mergeCell ref="A57:B5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workbookViewId="0"/>
  </sheetViews>
  <sheetFormatPr defaultRowHeight="15" x14ac:dyDescent="0.25"/>
  <cols>
    <col min="1" max="1" width="5" style="2" customWidth="1"/>
    <col min="2" max="2" width="52.42578125" style="2" customWidth="1"/>
    <col min="3" max="16384" width="9.140625" style="2"/>
  </cols>
  <sheetData>
    <row r="2" spans="1:10" x14ac:dyDescent="0.25">
      <c r="A2" s="58" t="s">
        <v>19</v>
      </c>
      <c r="B2" s="59"/>
      <c r="C2" s="59"/>
      <c r="D2" s="60"/>
    </row>
    <row r="4" spans="1:10" ht="18" x14ac:dyDescent="0.25">
      <c r="B4" s="51" t="s">
        <v>21</v>
      </c>
      <c r="C4" s="56" t="s">
        <v>20</v>
      </c>
      <c r="D4" s="52">
        <v>880</v>
      </c>
    </row>
    <row r="5" spans="1:10" ht="18" x14ac:dyDescent="0.25">
      <c r="B5" s="51" t="s">
        <v>22</v>
      </c>
      <c r="C5" s="56" t="s">
        <v>23</v>
      </c>
      <c r="D5" s="52">
        <v>790</v>
      </c>
    </row>
    <row r="6" spans="1:10" ht="18" x14ac:dyDescent="0.25">
      <c r="B6" s="51" t="s">
        <v>24</v>
      </c>
      <c r="C6" s="56" t="s">
        <v>25</v>
      </c>
      <c r="D6" s="44">
        <v>790</v>
      </c>
    </row>
    <row r="7" spans="1:10" x14ac:dyDescent="0.25">
      <c r="B7" s="51" t="s">
        <v>27</v>
      </c>
      <c r="C7" s="56" t="s">
        <v>26</v>
      </c>
      <c r="D7" s="44">
        <v>1500</v>
      </c>
    </row>
    <row r="8" spans="1:10" x14ac:dyDescent="0.25">
      <c r="B8" s="51" t="s">
        <v>29</v>
      </c>
      <c r="C8" s="56" t="s">
        <v>28</v>
      </c>
      <c r="D8" s="44">
        <v>25</v>
      </c>
      <c r="F8" s="14"/>
      <c r="H8" s="14"/>
      <c r="J8" s="14"/>
    </row>
    <row r="9" spans="1:10" ht="18" x14ac:dyDescent="0.25">
      <c r="B9" s="51" t="s">
        <v>17</v>
      </c>
      <c r="C9" s="56" t="s">
        <v>6</v>
      </c>
      <c r="D9" s="44">
        <v>34</v>
      </c>
    </row>
    <row r="12" spans="1:10" x14ac:dyDescent="0.25">
      <c r="A12" s="58" t="s">
        <v>36</v>
      </c>
      <c r="B12" s="59"/>
      <c r="C12" s="59"/>
      <c r="D12" s="60"/>
    </row>
    <row r="14" spans="1:10" x14ac:dyDescent="0.25">
      <c r="B14" s="51" t="s">
        <v>4</v>
      </c>
      <c r="C14" s="57" t="s">
        <v>5</v>
      </c>
      <c r="D14" s="53">
        <v>0.1</v>
      </c>
    </row>
    <row r="15" spans="1:10" x14ac:dyDescent="0.25">
      <c r="B15" s="51" t="s">
        <v>38</v>
      </c>
      <c r="C15" s="56" t="s">
        <v>37</v>
      </c>
      <c r="D15" s="53">
        <v>0.16</v>
      </c>
      <c r="J15" s="21"/>
    </row>
    <row r="16" spans="1:10" x14ac:dyDescent="0.25">
      <c r="B16" s="51" t="s">
        <v>39</v>
      </c>
      <c r="C16" s="56" t="s">
        <v>40</v>
      </c>
      <c r="D16" s="53">
        <v>0.75</v>
      </c>
      <c r="F16" s="20"/>
      <c r="H16" s="21"/>
      <c r="I16" s="17"/>
    </row>
    <row r="19" spans="1:4" x14ac:dyDescent="0.25">
      <c r="A19" s="58" t="s">
        <v>48</v>
      </c>
      <c r="B19" s="59"/>
      <c r="C19" s="59"/>
      <c r="D19" s="60"/>
    </row>
    <row r="21" spans="1:4" ht="18" x14ac:dyDescent="0.25">
      <c r="B21" s="51" t="s">
        <v>50</v>
      </c>
      <c r="C21" s="55" t="s">
        <v>49</v>
      </c>
      <c r="D21" s="54">
        <v>6.5</v>
      </c>
    </row>
    <row r="22" spans="1:4" x14ac:dyDescent="0.25">
      <c r="B22" s="51" t="s">
        <v>39</v>
      </c>
      <c r="C22" s="56" t="s">
        <v>40</v>
      </c>
      <c r="D22" s="53">
        <v>0.3</v>
      </c>
    </row>
    <row r="23" spans="1:4" x14ac:dyDescent="0.25">
      <c r="B23" s="51" t="s">
        <v>38</v>
      </c>
      <c r="C23" s="56" t="s">
        <v>37</v>
      </c>
      <c r="D23" s="53">
        <v>0.16</v>
      </c>
    </row>
    <row r="24" spans="1:4" x14ac:dyDescent="0.25">
      <c r="B24" s="51" t="s">
        <v>52</v>
      </c>
      <c r="C24" s="56" t="s">
        <v>51</v>
      </c>
      <c r="D24" s="44">
        <v>5</v>
      </c>
    </row>
    <row r="25" spans="1:4" x14ac:dyDescent="0.25">
      <c r="B25" s="51" t="s">
        <v>4</v>
      </c>
      <c r="C25" s="56" t="s">
        <v>5</v>
      </c>
      <c r="D25" s="53">
        <v>0.11</v>
      </c>
    </row>
    <row r="26" spans="1:4" x14ac:dyDescent="0.25">
      <c r="B26" s="51" t="s">
        <v>53</v>
      </c>
      <c r="C26" s="56" t="s">
        <v>54</v>
      </c>
      <c r="D26" s="54">
        <v>0.3</v>
      </c>
    </row>
    <row r="27" spans="1:4" ht="18" x14ac:dyDescent="0.25">
      <c r="B27" s="51" t="s">
        <v>56</v>
      </c>
      <c r="C27" s="55" t="s">
        <v>55</v>
      </c>
      <c r="D27" s="44">
        <v>1.5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workbookViewId="0"/>
  </sheetViews>
  <sheetFormatPr defaultRowHeight="15" x14ac:dyDescent="0.25"/>
  <cols>
    <col min="1" max="1" width="5.28515625" style="2" customWidth="1"/>
    <col min="2" max="4" width="9.140625" style="2"/>
    <col min="5" max="5" width="13.5703125" style="2" customWidth="1"/>
    <col min="6" max="6" width="9.140625" style="2"/>
    <col min="7" max="7" width="11.7109375" style="2" customWidth="1"/>
    <col min="8" max="11" width="9.140625" style="2"/>
    <col min="12" max="12" width="18.7109375" style="2" customWidth="1"/>
    <col min="13" max="13" width="13.85546875" style="2" customWidth="1"/>
    <col min="14" max="14" width="16.42578125" style="2" customWidth="1"/>
    <col min="15" max="16384" width="9.140625" style="2"/>
  </cols>
  <sheetData>
    <row r="2" spans="1:9" x14ac:dyDescent="0.25">
      <c r="A2" s="12" t="s">
        <v>7</v>
      </c>
    </row>
    <row r="4" spans="1:9" ht="18" x14ac:dyDescent="0.25">
      <c r="B4" s="18" t="s">
        <v>32</v>
      </c>
      <c r="F4" s="13" t="s">
        <v>11</v>
      </c>
      <c r="G4" s="19" t="s">
        <v>31</v>
      </c>
      <c r="H4" s="13" t="s">
        <v>11</v>
      </c>
      <c r="I4" s="2">
        <f>'Available Data'!D8*'Available Data'!D9</f>
        <v>850</v>
      </c>
    </row>
    <row r="6" spans="1:9" ht="18" x14ac:dyDescent="0.25">
      <c r="B6" s="2" t="s">
        <v>33</v>
      </c>
      <c r="F6" s="13" t="s">
        <v>11</v>
      </c>
      <c r="G6" s="9" t="s">
        <v>34</v>
      </c>
      <c r="H6" s="13" t="s">
        <v>11</v>
      </c>
      <c r="I6" s="14">
        <f>('Available Data'!D6+Solution!I4)/'Available Data'!D7</f>
        <v>1.0933333333333333</v>
      </c>
    </row>
    <row r="8" spans="1:9" x14ac:dyDescent="0.25">
      <c r="B8" s="2" t="s">
        <v>8</v>
      </c>
      <c r="D8" s="61" t="s">
        <v>2</v>
      </c>
    </row>
    <row r="11" spans="1:9" x14ac:dyDescent="0.25">
      <c r="A11" s="12" t="s">
        <v>9</v>
      </c>
    </row>
    <row r="13" spans="1:9" x14ac:dyDescent="0.25">
      <c r="B13" s="2" t="s">
        <v>41</v>
      </c>
      <c r="D13" s="13" t="s">
        <v>11</v>
      </c>
      <c r="E13" s="10" t="s">
        <v>42</v>
      </c>
      <c r="G13" s="13" t="s">
        <v>11</v>
      </c>
      <c r="H13" s="14">
        <f>1-'Available Data'!D16</f>
        <v>0.25</v>
      </c>
    </row>
    <row r="14" spans="1:9" x14ac:dyDescent="0.25">
      <c r="D14" s="13"/>
      <c r="E14" s="10"/>
      <c r="G14" s="13"/>
      <c r="H14" s="14"/>
    </row>
    <row r="15" spans="1:9" x14ac:dyDescent="0.25">
      <c r="B15" s="2" t="s">
        <v>43</v>
      </c>
      <c r="D15" s="13" t="s">
        <v>11</v>
      </c>
      <c r="E15" s="10" t="s">
        <v>44</v>
      </c>
      <c r="G15" s="13" t="s">
        <v>11</v>
      </c>
      <c r="H15" s="15">
        <f>H13*'Available Data'!D15</f>
        <v>0.04</v>
      </c>
    </row>
    <row r="16" spans="1:9" x14ac:dyDescent="0.25">
      <c r="D16" s="13"/>
      <c r="E16" s="10"/>
      <c r="G16" s="13"/>
      <c r="H16" s="15"/>
    </row>
    <row r="17" spans="1:14" x14ac:dyDescent="0.25">
      <c r="B17" s="2" t="s">
        <v>45</v>
      </c>
      <c r="D17" s="13" t="s">
        <v>11</v>
      </c>
      <c r="E17" s="10" t="s">
        <v>46</v>
      </c>
      <c r="G17" s="13" t="s">
        <v>11</v>
      </c>
      <c r="H17" s="22">
        <f>('Available Data'!D15-Solution!H15)/('Available Data'!D14-Solution!H15)</f>
        <v>1.9999999999999998</v>
      </c>
    </row>
    <row r="18" spans="1:14" x14ac:dyDescent="0.25">
      <c r="D18" s="13"/>
      <c r="E18" s="9"/>
      <c r="G18" s="13"/>
      <c r="H18" s="14"/>
    </row>
    <row r="19" spans="1:14" x14ac:dyDescent="0.25">
      <c r="B19" s="2" t="s">
        <v>8</v>
      </c>
      <c r="D19" s="61" t="s">
        <v>1</v>
      </c>
    </row>
    <row r="22" spans="1:14" x14ac:dyDescent="0.25">
      <c r="A22" s="12" t="s">
        <v>10</v>
      </c>
    </row>
    <row r="23" spans="1:14" x14ac:dyDescent="0.25">
      <c r="A23" s="12"/>
    </row>
    <row r="24" spans="1:14" x14ac:dyDescent="0.25">
      <c r="A24" s="12"/>
      <c r="B24" s="2" t="s">
        <v>57</v>
      </c>
    </row>
    <row r="25" spans="1:14" x14ac:dyDescent="0.25">
      <c r="A25" s="12"/>
    </row>
    <row r="26" spans="1:14" ht="35.25" customHeight="1" x14ac:dyDescent="0.25">
      <c r="A26" s="12"/>
      <c r="D26" s="63" t="s">
        <v>59</v>
      </c>
      <c r="E26" s="75" t="s">
        <v>95</v>
      </c>
      <c r="F26" s="75"/>
      <c r="G26" s="63" t="s">
        <v>37</v>
      </c>
      <c r="H26" s="63" t="s">
        <v>96</v>
      </c>
      <c r="I26" s="76" t="s">
        <v>58</v>
      </c>
      <c r="J26" s="76"/>
      <c r="K26" s="63" t="s">
        <v>97</v>
      </c>
      <c r="L26" s="64" t="s">
        <v>98</v>
      </c>
      <c r="M26" s="64" t="s">
        <v>99</v>
      </c>
      <c r="N26" s="64" t="s">
        <v>100</v>
      </c>
    </row>
    <row r="27" spans="1:14" x14ac:dyDescent="0.25">
      <c r="A27" s="12"/>
      <c r="D27" s="45">
        <v>0</v>
      </c>
      <c r="E27" s="77"/>
      <c r="F27" s="77"/>
      <c r="G27" s="45"/>
      <c r="H27" s="45"/>
      <c r="I27" s="77"/>
      <c r="J27" s="77"/>
      <c r="K27" s="45"/>
      <c r="L27" s="45">
        <f>'Available Data'!D21</f>
        <v>6.5</v>
      </c>
      <c r="M27" s="45"/>
      <c r="N27" s="45"/>
    </row>
    <row r="28" spans="1:14" x14ac:dyDescent="0.25">
      <c r="A28" s="12"/>
      <c r="D28" s="45">
        <v>1</v>
      </c>
      <c r="E28" s="78">
        <f>L27</f>
        <v>6.5</v>
      </c>
      <c r="F28" s="78"/>
      <c r="G28" s="57">
        <f>'Available Data'!D23</f>
        <v>0.16</v>
      </c>
      <c r="H28" s="62">
        <f>G28*E28</f>
        <v>1.04</v>
      </c>
      <c r="I28" s="80">
        <f>'Available Data'!D22</f>
        <v>0.3</v>
      </c>
      <c r="J28" s="77"/>
      <c r="K28" s="62">
        <f>H28*I28</f>
        <v>0.312</v>
      </c>
      <c r="L28" s="62">
        <f>E28+H28-K28</f>
        <v>7.2279999999999998</v>
      </c>
      <c r="M28" s="62">
        <f>L27*'Available Data'!$D$25</f>
        <v>0.71499999999999997</v>
      </c>
      <c r="N28" s="62">
        <f>H28-M28</f>
        <v>0.32500000000000007</v>
      </c>
    </row>
    <row r="29" spans="1:14" x14ac:dyDescent="0.25">
      <c r="A29" s="12"/>
      <c r="D29" s="45">
        <v>2</v>
      </c>
      <c r="E29" s="78">
        <f t="shared" ref="E29:E32" si="0">L28</f>
        <v>7.2279999999999998</v>
      </c>
      <c r="F29" s="78"/>
      <c r="G29" s="57">
        <f>G28</f>
        <v>0.16</v>
      </c>
      <c r="H29" s="62">
        <f t="shared" ref="H29:H32" si="1">G29*E29</f>
        <v>1.15648</v>
      </c>
      <c r="I29" s="80">
        <f>I28</f>
        <v>0.3</v>
      </c>
      <c r="J29" s="77"/>
      <c r="K29" s="62">
        <f t="shared" ref="K29:K32" si="2">H29*I29</f>
        <v>0.34694399999999997</v>
      </c>
      <c r="L29" s="62">
        <f t="shared" ref="L29:L32" si="3">E29+H29-K29</f>
        <v>8.0375359999999993</v>
      </c>
      <c r="M29" s="62">
        <f>L28*'Available Data'!$D$25</f>
        <v>0.79508000000000001</v>
      </c>
      <c r="N29" s="62">
        <f t="shared" ref="N29:N32" si="4">H29-M29</f>
        <v>0.36139999999999994</v>
      </c>
    </row>
    <row r="30" spans="1:14" x14ac:dyDescent="0.25">
      <c r="A30" s="12"/>
      <c r="D30" s="45">
        <v>3</v>
      </c>
      <c r="E30" s="78">
        <f t="shared" si="0"/>
        <v>8.0375359999999993</v>
      </c>
      <c r="F30" s="78"/>
      <c r="G30" s="57">
        <f t="shared" ref="G30:G32" si="5">G29</f>
        <v>0.16</v>
      </c>
      <c r="H30" s="62">
        <f t="shared" si="1"/>
        <v>1.2860057599999999</v>
      </c>
      <c r="I30" s="80">
        <f t="shared" ref="I30:I32" si="6">I29</f>
        <v>0.3</v>
      </c>
      <c r="J30" s="77"/>
      <c r="K30" s="62">
        <f t="shared" si="2"/>
        <v>0.38580172799999995</v>
      </c>
      <c r="L30" s="62">
        <f t="shared" si="3"/>
        <v>8.9377400319999989</v>
      </c>
      <c r="M30" s="62">
        <f>L29*'Available Data'!$D$25</f>
        <v>0.88412895999999996</v>
      </c>
      <c r="N30" s="62">
        <f t="shared" si="4"/>
        <v>0.40187679999999992</v>
      </c>
    </row>
    <row r="31" spans="1:14" x14ac:dyDescent="0.25">
      <c r="A31" s="12"/>
      <c r="D31" s="45">
        <v>4</v>
      </c>
      <c r="E31" s="78">
        <f t="shared" si="0"/>
        <v>8.9377400319999989</v>
      </c>
      <c r="F31" s="78"/>
      <c r="G31" s="57">
        <f t="shared" si="5"/>
        <v>0.16</v>
      </c>
      <c r="H31" s="62">
        <f t="shared" si="1"/>
        <v>1.4300384051199999</v>
      </c>
      <c r="I31" s="80">
        <f t="shared" si="6"/>
        <v>0.3</v>
      </c>
      <c r="J31" s="77"/>
      <c r="K31" s="62">
        <f t="shared" si="2"/>
        <v>0.42901152153599997</v>
      </c>
      <c r="L31" s="62">
        <f t="shared" si="3"/>
        <v>9.9387669155839991</v>
      </c>
      <c r="M31" s="62">
        <f>L30*'Available Data'!$D$25</f>
        <v>0.98315140351999986</v>
      </c>
      <c r="N31" s="62">
        <f t="shared" si="4"/>
        <v>0.44688700160000006</v>
      </c>
    </row>
    <row r="32" spans="1:14" x14ac:dyDescent="0.25">
      <c r="A32" s="12"/>
      <c r="D32" s="45">
        <v>5</v>
      </c>
      <c r="E32" s="78">
        <f t="shared" si="0"/>
        <v>9.9387669155839991</v>
      </c>
      <c r="F32" s="78"/>
      <c r="G32" s="57">
        <f t="shared" si="5"/>
        <v>0.16</v>
      </c>
      <c r="H32" s="62">
        <f t="shared" si="1"/>
        <v>1.5902027064934399</v>
      </c>
      <c r="I32" s="80">
        <f t="shared" si="6"/>
        <v>0.3</v>
      </c>
      <c r="J32" s="77"/>
      <c r="K32" s="62">
        <f t="shared" si="2"/>
        <v>0.47706081194803196</v>
      </c>
      <c r="L32" s="62">
        <f t="shared" si="3"/>
        <v>11.051908810129406</v>
      </c>
      <c r="M32" s="62">
        <f>L31*'Available Data'!$D$25</f>
        <v>1.0932643607142398</v>
      </c>
      <c r="N32" s="62">
        <f t="shared" si="4"/>
        <v>0.49693834577920004</v>
      </c>
    </row>
    <row r="33" spans="1:14" x14ac:dyDescent="0.25">
      <c r="A33" s="12"/>
    </row>
    <row r="34" spans="1:14" x14ac:dyDescent="0.25">
      <c r="A34" s="12"/>
      <c r="B34" s="2" t="s">
        <v>4</v>
      </c>
      <c r="F34" s="13" t="s">
        <v>11</v>
      </c>
      <c r="G34" s="20">
        <f>'Available Data'!D25</f>
        <v>0.11</v>
      </c>
    </row>
    <row r="35" spans="1:14" x14ac:dyDescent="0.25">
      <c r="A35" s="12"/>
    </row>
    <row r="36" spans="1:14" ht="18" x14ac:dyDescent="0.25">
      <c r="A36" s="12"/>
      <c r="B36" s="2" t="s">
        <v>63</v>
      </c>
      <c r="F36" s="13" t="s">
        <v>11</v>
      </c>
      <c r="G36" s="9" t="s">
        <v>60</v>
      </c>
      <c r="H36" s="13" t="s">
        <v>11</v>
      </c>
      <c r="I36" s="14">
        <f>N32/(1+'Available Data'!D25-'Available Data'!D26)</f>
        <v>0.61350413059160491</v>
      </c>
      <c r="M36" s="14"/>
    </row>
    <row r="37" spans="1:14" x14ac:dyDescent="0.25">
      <c r="A37" s="12"/>
    </row>
    <row r="38" spans="1:14" ht="18" x14ac:dyDescent="0.25">
      <c r="A38" s="12"/>
      <c r="B38" s="2" t="s">
        <v>61</v>
      </c>
      <c r="D38" s="13" t="s">
        <v>11</v>
      </c>
      <c r="E38" s="9" t="s">
        <v>62</v>
      </c>
      <c r="J38" s="13" t="s">
        <v>11</v>
      </c>
      <c r="K38" s="14">
        <f>L27+N28/(1+G34)+N29/(1+G34)^2+N30/(1+G34)^3+(N31+I36)/(1+G34)^4</f>
        <v>8.0784744761552965</v>
      </c>
      <c r="M38" s="14"/>
      <c r="N38" s="14"/>
    </row>
    <row r="40" spans="1:14" x14ac:dyDescent="0.25">
      <c r="B40" s="2" t="s">
        <v>8</v>
      </c>
      <c r="D40" s="61" t="s">
        <v>3</v>
      </c>
    </row>
    <row r="43" spans="1:14" x14ac:dyDescent="0.25">
      <c r="A43" s="12" t="s">
        <v>12</v>
      </c>
    </row>
    <row r="44" spans="1:14" x14ac:dyDescent="0.25">
      <c r="A44" s="12"/>
    </row>
    <row r="45" spans="1:14" x14ac:dyDescent="0.25">
      <c r="B45" s="2" t="s">
        <v>4</v>
      </c>
      <c r="F45" s="13" t="s">
        <v>11</v>
      </c>
      <c r="G45" s="20">
        <f>'Available Data'!D25</f>
        <v>0.11</v>
      </c>
    </row>
    <row r="47" spans="1:14" x14ac:dyDescent="0.25">
      <c r="B47" s="2" t="s">
        <v>68</v>
      </c>
      <c r="F47" s="13" t="s">
        <v>11</v>
      </c>
      <c r="G47" s="14">
        <f>L32</f>
        <v>11.051908810129406</v>
      </c>
    </row>
    <row r="48" spans="1:14" x14ac:dyDescent="0.25">
      <c r="F48" s="13"/>
      <c r="G48" s="14"/>
    </row>
    <row r="49" spans="1:11" ht="18" x14ac:dyDescent="0.25">
      <c r="B49" s="2" t="s">
        <v>69</v>
      </c>
      <c r="F49" s="13" t="s">
        <v>11</v>
      </c>
      <c r="G49" s="19" t="s">
        <v>67</v>
      </c>
      <c r="H49" s="13" t="s">
        <v>11</v>
      </c>
      <c r="I49" s="14">
        <f>G47*'Available Data'!D27</f>
        <v>16.57786321519411</v>
      </c>
    </row>
    <row r="51" spans="1:11" ht="18" x14ac:dyDescent="0.25">
      <c r="B51" s="2" t="s">
        <v>63</v>
      </c>
      <c r="F51" s="13" t="s">
        <v>11</v>
      </c>
      <c r="G51" s="79" t="s">
        <v>70</v>
      </c>
      <c r="H51" s="79"/>
      <c r="I51" s="16" t="s">
        <v>11</v>
      </c>
      <c r="J51" s="14">
        <f>(I49-G47+N32)/(1+G45)</f>
        <v>5.4260295052647782</v>
      </c>
    </row>
    <row r="53" spans="1:11" ht="18" x14ac:dyDescent="0.25">
      <c r="B53" s="2" t="s">
        <v>61</v>
      </c>
      <c r="D53" s="13" t="s">
        <v>11</v>
      </c>
      <c r="E53" s="9" t="s">
        <v>62</v>
      </c>
      <c r="J53" s="13" t="s">
        <v>11</v>
      </c>
      <c r="K53" s="14">
        <f>L27+N28/(1+G45)+N29/(1+G45)^2+N30/(1+G45)^3+(N31+J51)/(1+G45)^4</f>
        <v>11.248634004311288</v>
      </c>
    </row>
    <row r="54" spans="1:11" x14ac:dyDescent="0.25">
      <c r="D54" s="13"/>
      <c r="E54" s="10"/>
      <c r="G54" s="13"/>
      <c r="H54" s="14"/>
    </row>
    <row r="55" spans="1:11" x14ac:dyDescent="0.25">
      <c r="B55" s="2" t="s">
        <v>75</v>
      </c>
      <c r="D55" s="13"/>
      <c r="E55" s="10"/>
      <c r="F55" s="13" t="s">
        <v>11</v>
      </c>
      <c r="G55" s="16">
        <f>K53-K38</f>
        <v>3.1701595281559918</v>
      </c>
      <c r="H55" s="14"/>
    </row>
    <row r="56" spans="1:11" x14ac:dyDescent="0.25">
      <c r="D56" s="13"/>
      <c r="E56" s="10"/>
      <c r="G56" s="13"/>
      <c r="H56" s="14"/>
    </row>
    <row r="57" spans="1:11" x14ac:dyDescent="0.25">
      <c r="B57" s="2" t="s">
        <v>8</v>
      </c>
      <c r="D57" s="61" t="s">
        <v>2</v>
      </c>
    </row>
    <row r="60" spans="1:11" x14ac:dyDescent="0.25">
      <c r="A60" s="12" t="s">
        <v>13</v>
      </c>
    </row>
    <row r="62" spans="1:11" x14ac:dyDescent="0.25">
      <c r="B62" s="2" t="s">
        <v>8</v>
      </c>
      <c r="D62" s="61" t="s">
        <v>3</v>
      </c>
    </row>
    <row r="65" spans="1:4" x14ac:dyDescent="0.25">
      <c r="A65" s="12" t="s">
        <v>14</v>
      </c>
    </row>
    <row r="67" spans="1:4" x14ac:dyDescent="0.25">
      <c r="B67" s="2" t="s">
        <v>8</v>
      </c>
      <c r="D67" s="61" t="s">
        <v>94</v>
      </c>
    </row>
  </sheetData>
  <mergeCells count="15">
    <mergeCell ref="G51:H51"/>
    <mergeCell ref="E30:F30"/>
    <mergeCell ref="E31:F31"/>
    <mergeCell ref="E32:F32"/>
    <mergeCell ref="I27:J27"/>
    <mergeCell ref="I28:J28"/>
    <mergeCell ref="I29:J29"/>
    <mergeCell ref="I30:J30"/>
    <mergeCell ref="I31:J31"/>
    <mergeCell ref="I32:J32"/>
    <mergeCell ref="E26:F26"/>
    <mergeCell ref="I26:J26"/>
    <mergeCell ref="E27:F27"/>
    <mergeCell ref="E28:F28"/>
    <mergeCell ref="E29:F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Question</vt:lpstr>
      <vt:lpstr>Available Data</vt:lpstr>
      <vt:lpstr>Solution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2013-01-17T09:46:21Z</dcterms:modified>
</cp:coreProperties>
</file>